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65416" yWindow="65416" windowWidth="20730" windowHeight="11760" firstSheet="2" activeTab="2"/>
  </bookViews>
  <sheets>
    <sheet name="bancos fijos" sheetId="1" state="hidden" r:id="rId1"/>
    <sheet name="BANCOS automaticos" sheetId="2" state="hidden" r:id="rId2"/>
    <sheet name="bancos" sheetId="3" r:id="rId3"/>
    <sheet name="selección" sheetId="4" state="hidden" r:id="rId4"/>
    <sheet name="MXP" sheetId="7" state="hidden" r:id="rId5"/>
    <sheet name="USD" sheetId="6" state="hidden" r:id="rId6"/>
    <sheet name="potencia APC" sheetId="5" state="hidden" r:id="rId7"/>
    <sheet name="potencia apcq" sheetId="8" state="hidden" r:id="rId8"/>
    <sheet name="Hoja1" sheetId="9" state="hidden" r:id="rId9"/>
  </sheets>
  <definedNames>
    <definedName name="_xlnm._FilterDatabase" localSheetId="1" hidden="1">'BANCOS automaticos'!$H$5:$S$191</definedName>
    <definedName name="_xlnm._FilterDatabase" localSheetId="0" hidden="1">'bancos fijos'!$O$1:$U$62</definedName>
    <definedName name="_xlnm._FilterDatabase" localSheetId="4" hidden="1">'MXP'!$B$3:$D$79</definedName>
    <definedName name="_xlnm._FilterDatabase" localSheetId="5" hidden="1">'USD'!$B$3:$D$249</definedName>
    <definedName name="_xlnm.Print_Titles">#N/A</definedName>
  </definedNames>
  <calcPr calcId="144525"/>
  <extLst/>
</workbook>
</file>

<file path=xl/sharedStrings.xml><?xml version="1.0" encoding="utf-8"?>
<sst xmlns="http://schemas.openxmlformats.org/spreadsheetml/2006/main" count="3212" uniqueCount="801">
  <si>
    <t>CODIGO</t>
  </si>
  <si>
    <t>POTENCIA</t>
  </si>
  <si>
    <t>L.</t>
  </si>
  <si>
    <t>CEDULA</t>
  </si>
  <si>
    <t>C244G5-3</t>
  </si>
  <si>
    <t>CLMD4305</t>
  </si>
  <si>
    <t>C244G7-3</t>
  </si>
  <si>
    <t>CLMD4307</t>
  </si>
  <si>
    <t>C244G10-3</t>
  </si>
  <si>
    <t>CLMD4310</t>
  </si>
  <si>
    <t>C244G15-3</t>
  </si>
  <si>
    <t>CLMD4315</t>
  </si>
  <si>
    <t>C244G20-3</t>
  </si>
  <si>
    <t>CLMD4320</t>
  </si>
  <si>
    <t>C245G25-3</t>
  </si>
  <si>
    <t>CLMD5325</t>
  </si>
  <si>
    <t>C245G30-3</t>
  </si>
  <si>
    <t>CLMD5330</t>
  </si>
  <si>
    <t>C246G40-3</t>
  </si>
  <si>
    <t>CLMD6340</t>
  </si>
  <si>
    <t>C246G50-3</t>
  </si>
  <si>
    <t>CLMD6350</t>
  </si>
  <si>
    <t>C246G60-3</t>
  </si>
  <si>
    <t>CLMD6360</t>
  </si>
  <si>
    <t>C484G5-3</t>
  </si>
  <si>
    <t>C484G10-3</t>
  </si>
  <si>
    <t>C484G14-3</t>
  </si>
  <si>
    <t>CLMD4314</t>
  </si>
  <si>
    <t>C484G20-3</t>
  </si>
  <si>
    <t>C484G25-3</t>
  </si>
  <si>
    <t>CLMD4325</t>
  </si>
  <si>
    <t>C485G30-3</t>
  </si>
  <si>
    <t>C485G35-3</t>
  </si>
  <si>
    <t>CLMD5335</t>
  </si>
  <si>
    <t>C485G40-3</t>
  </si>
  <si>
    <t>CLMD5340</t>
  </si>
  <si>
    <t>C486G50-3</t>
  </si>
  <si>
    <t>C486G60-3</t>
  </si>
  <si>
    <t>C486G65-3</t>
  </si>
  <si>
    <t>CLMD6365</t>
  </si>
  <si>
    <t>C486G70-3</t>
  </si>
  <si>
    <t>CLMD6370</t>
  </si>
  <si>
    <t>C486G75-3</t>
  </si>
  <si>
    <t>CLMD6375</t>
  </si>
  <si>
    <t>C486G80-3</t>
  </si>
  <si>
    <t>CLMD6380</t>
  </si>
  <si>
    <t>C488G90-3</t>
  </si>
  <si>
    <t>CLMD8390</t>
  </si>
  <si>
    <t>C488G100-3</t>
  </si>
  <si>
    <t>CLMD83100</t>
  </si>
  <si>
    <t>C604G10-3</t>
  </si>
  <si>
    <t>C604G15-3</t>
  </si>
  <si>
    <t>C604G20-3</t>
  </si>
  <si>
    <t>C605G30-3</t>
  </si>
  <si>
    <t>C606G40-3</t>
  </si>
  <si>
    <t>C606G50-3</t>
  </si>
  <si>
    <t>C606G60-3</t>
  </si>
  <si>
    <t>C606G70-3</t>
  </si>
  <si>
    <t>C606G80-3</t>
  </si>
  <si>
    <t>C606G90-3</t>
  </si>
  <si>
    <t>CLMD6390</t>
  </si>
  <si>
    <t>C608G100-3</t>
  </si>
  <si>
    <t>fijo</t>
  </si>
  <si>
    <t>Potencia</t>
  </si>
  <si>
    <t>Tensión</t>
  </si>
  <si>
    <t>CLMD-ITM</t>
  </si>
  <si>
    <t>C244G05-3CB</t>
  </si>
  <si>
    <t>C244G07-3CB</t>
  </si>
  <si>
    <t>C244G10-3CB</t>
  </si>
  <si>
    <t>C244G15-3CB</t>
  </si>
  <si>
    <t>C245G20-3CB</t>
  </si>
  <si>
    <t>CLMD5320</t>
  </si>
  <si>
    <t>C245G25-3CB</t>
  </si>
  <si>
    <t>C245G30-3CB</t>
  </si>
  <si>
    <t>C246G40-3CB</t>
  </si>
  <si>
    <t>C246G50-3CB</t>
  </si>
  <si>
    <t>C246G60-3CB</t>
  </si>
  <si>
    <t>C484G05-3CB</t>
  </si>
  <si>
    <t>C484G10-3CB</t>
  </si>
  <si>
    <t>C484G14-3CB</t>
  </si>
  <si>
    <t>C484G20-3CB</t>
  </si>
  <si>
    <t>C484G25-3CB</t>
  </si>
  <si>
    <t>C485G30-3CB</t>
  </si>
  <si>
    <t>C485G35-3CB</t>
  </si>
  <si>
    <t>C485G40-3CB</t>
  </si>
  <si>
    <t>C486G50-3CB</t>
  </si>
  <si>
    <t>C486G60-3CB</t>
  </si>
  <si>
    <t>C486G70-3CB</t>
  </si>
  <si>
    <t>C486G80-3CB</t>
  </si>
  <si>
    <t>C488G90-3CB</t>
  </si>
  <si>
    <t>C488G100-3CB</t>
  </si>
  <si>
    <t>SECUENCIA</t>
  </si>
  <si>
    <t>[USD]</t>
  </si>
  <si>
    <t>RVC</t>
  </si>
  <si>
    <t>A24G050B05APC</t>
  </si>
  <si>
    <t>C20</t>
  </si>
  <si>
    <t>A24G075B06APC</t>
  </si>
  <si>
    <t>1:1:2:2</t>
  </si>
  <si>
    <t>A24G087.5B07APC</t>
  </si>
  <si>
    <t>1:2:2:2</t>
  </si>
  <si>
    <t>A24G100B08APC</t>
  </si>
  <si>
    <t>1:1:2:2:2</t>
  </si>
  <si>
    <t>A24G112.5B09APC</t>
  </si>
  <si>
    <t>1:2:2:2:2</t>
  </si>
  <si>
    <t>A24G125B10APC</t>
  </si>
  <si>
    <t>1:1:2:2:2:2</t>
  </si>
  <si>
    <t>A24G150B12APC</t>
  </si>
  <si>
    <t>1:1:2:2:2:2:2</t>
  </si>
  <si>
    <t>A48G050B05APC</t>
  </si>
  <si>
    <t>A48G070B07APC</t>
  </si>
  <si>
    <t>A48G100B05APC</t>
  </si>
  <si>
    <t>A48G125B05APC</t>
  </si>
  <si>
    <t>A48G150B06APC</t>
  </si>
  <si>
    <t>A48G175B07APC</t>
  </si>
  <si>
    <t>A48G200B08APC</t>
  </si>
  <si>
    <t>A48G225B09APC</t>
  </si>
  <si>
    <t>A48G250B10APC</t>
  </si>
  <si>
    <t>A48G300B12APC</t>
  </si>
  <si>
    <t>RVT</t>
  </si>
  <si>
    <t>A24G050B05APCT</t>
  </si>
  <si>
    <t>A24G075B06APCT</t>
  </si>
  <si>
    <t>A24G087.5B07APCT</t>
  </si>
  <si>
    <t>A24G100B08APCT</t>
  </si>
  <si>
    <t>A24G112.5B09APCT</t>
  </si>
  <si>
    <t>A24G125B10APCT</t>
  </si>
  <si>
    <t>A24G150B12APCT</t>
  </si>
  <si>
    <t>1:1:1:1:2:2:2:2</t>
  </si>
  <si>
    <t>A48G050B05APCT</t>
  </si>
  <si>
    <t>A48G070B07APCT</t>
  </si>
  <si>
    <t>A48G100B05APCT</t>
  </si>
  <si>
    <t>A48G125B05APCT</t>
  </si>
  <si>
    <t>A48G150B06APCT</t>
  </si>
  <si>
    <t>A48G175B07APCT</t>
  </si>
  <si>
    <t>A48G200B08APCT</t>
  </si>
  <si>
    <t>A48G225B09APCT</t>
  </si>
  <si>
    <t>A48G250B10APCT</t>
  </si>
  <si>
    <t>A48G300B12APCT</t>
  </si>
  <si>
    <t>A24G050C05APC</t>
  </si>
  <si>
    <t>A24G075C06APC</t>
  </si>
  <si>
    <t>A24G087.5C07APC</t>
  </si>
  <si>
    <t>A24G100C08APC</t>
  </si>
  <si>
    <t>A24G112.5C09APC</t>
  </si>
  <si>
    <t>A24G125C10APC</t>
  </si>
  <si>
    <t>A24G150C12APC</t>
  </si>
  <si>
    <t>A48G050C05APC</t>
  </si>
  <si>
    <t>A48G070C07APC</t>
  </si>
  <si>
    <t>A48G075C05APC</t>
  </si>
  <si>
    <t>A48G100C05APC</t>
  </si>
  <si>
    <t>A48G125C05APC</t>
  </si>
  <si>
    <t>A48G150C06APC</t>
  </si>
  <si>
    <t>A48G175C07APC</t>
  </si>
  <si>
    <t>A48G200C08APC</t>
  </si>
  <si>
    <t>A48G225C09APC</t>
  </si>
  <si>
    <t>A48G250C10APC</t>
  </si>
  <si>
    <t>A48G275C12APC</t>
  </si>
  <si>
    <t>1:2:2:2:2:2</t>
  </si>
  <si>
    <t>A48G300C12APC</t>
  </si>
  <si>
    <t>A24G050C05APCT</t>
  </si>
  <si>
    <t>A24G075C06APCT</t>
  </si>
  <si>
    <t>A24G087.5C07APCT</t>
  </si>
  <si>
    <t>A24G100C08APCT</t>
  </si>
  <si>
    <t>A24G112.5C09APCT</t>
  </si>
  <si>
    <t>A24G125C10APCT</t>
  </si>
  <si>
    <t>A24G150C12APCT</t>
  </si>
  <si>
    <t>A48G050C05APCT</t>
  </si>
  <si>
    <t>A48G070C07APCT</t>
  </si>
  <si>
    <t>A48G075C05APCT</t>
  </si>
  <si>
    <t>A48G100C05APCT</t>
  </si>
  <si>
    <t>A48G125C05APCT</t>
  </si>
  <si>
    <t>A48G150C06APCT</t>
  </si>
  <si>
    <t>A48G175C07APCT</t>
  </si>
  <si>
    <t>A48G200C08APCT</t>
  </si>
  <si>
    <t>A48G225C09APCT</t>
  </si>
  <si>
    <t>A48G250C10APCT</t>
  </si>
  <si>
    <t>A48G275C12APCT</t>
  </si>
  <si>
    <t>A48G300C12APCT</t>
  </si>
  <si>
    <t>A24G175C14APCT</t>
  </si>
  <si>
    <t>1:1:2:2:2:2:2:2</t>
  </si>
  <si>
    <t>A24G200C16APCT</t>
  </si>
  <si>
    <t>1:1:2:2:2:2:2:2:2</t>
  </si>
  <si>
    <t>A24G225C18APCT</t>
  </si>
  <si>
    <t>1:1:2:2:2:2:2:2:2:2</t>
  </si>
  <si>
    <t>A24G250C20APCT</t>
  </si>
  <si>
    <t>1:2:2:3:3:3:3:3</t>
  </si>
  <si>
    <t>A24G275C22APCT</t>
  </si>
  <si>
    <t>1:2:2:2:3:3:3:3:3</t>
  </si>
  <si>
    <t>A24G300C24APCT</t>
  </si>
  <si>
    <t>1:2:3:3:3:3:3:3:3</t>
  </si>
  <si>
    <t>A24G325C26APCT</t>
  </si>
  <si>
    <t>1:2:2:3:3:3:3:3:3:3</t>
  </si>
  <si>
    <t>A24G350C28APCT</t>
  </si>
  <si>
    <t>1:1:2:3:3:3:3:3:3:3:3</t>
  </si>
  <si>
    <t>A24G375C30APCT</t>
  </si>
  <si>
    <t>1:2:3:3:3:3:3:3:3:3:3</t>
  </si>
  <si>
    <t>A24G400C32APCT</t>
  </si>
  <si>
    <t>1:2:3:3:3:3:3:3:3:3:3:3</t>
  </si>
  <si>
    <t>A48G350C14APCT</t>
  </si>
  <si>
    <t>1:2:2:3:3:3</t>
  </si>
  <si>
    <t>A48G400C16APCT</t>
  </si>
  <si>
    <t>1:1:2:3:3:3:3</t>
  </si>
  <si>
    <t>A48G450C18APCT</t>
  </si>
  <si>
    <t>1:2:3:3:3:3:3</t>
  </si>
  <si>
    <t>A48G500C20APCT</t>
  </si>
  <si>
    <t>A48G550C22APCT</t>
  </si>
  <si>
    <t>1:1:2:3:3:3:3:3:3</t>
  </si>
  <si>
    <t>A48G600C24APCT</t>
  </si>
  <si>
    <t>A48G650C26APCT</t>
  </si>
  <si>
    <t>A48G700C28APCT</t>
  </si>
  <si>
    <t>A48G725C29APCT</t>
  </si>
  <si>
    <t>1:2:2:3:3:3:3:3:3:3:3</t>
  </si>
  <si>
    <t>A48G750C30APCT</t>
  </si>
  <si>
    <t>A24G175C14APC</t>
  </si>
  <si>
    <t>A24G200C16APC</t>
  </si>
  <si>
    <t>A24G225C18APC</t>
  </si>
  <si>
    <t>A24G250C20APC</t>
  </si>
  <si>
    <t>A24G275C22APC</t>
  </si>
  <si>
    <t>A24G300C24APC</t>
  </si>
  <si>
    <t>A24G325C26APC</t>
  </si>
  <si>
    <t>A24G350C28APC</t>
  </si>
  <si>
    <t>A24G375C30APC</t>
  </si>
  <si>
    <t>A24G400C32APC</t>
  </si>
  <si>
    <t>A48G350C14APC</t>
  </si>
  <si>
    <t>A48G400C16APC</t>
  </si>
  <si>
    <t>A48G450C18APC</t>
  </si>
  <si>
    <t>A48G500C20APC</t>
  </si>
  <si>
    <t>A48G550C22APC</t>
  </si>
  <si>
    <t>A48G600C24APC</t>
  </si>
  <si>
    <t>A48G650C26APC</t>
  </si>
  <si>
    <t>A48G700C28APC</t>
  </si>
  <si>
    <t>A48G725C29APC</t>
  </si>
  <si>
    <t>A48G750C30APC</t>
  </si>
  <si>
    <t>CONTROLADOR</t>
  </si>
  <si>
    <t>A24G050C04APCTR1</t>
  </si>
  <si>
    <t>A24G62.5C05APCTR1</t>
  </si>
  <si>
    <t>A24G075C06APCTR1</t>
  </si>
  <si>
    <t>A24G087.5C7APCTR1</t>
  </si>
  <si>
    <t>A24G100C08APCTR1</t>
  </si>
  <si>
    <t>A24G125C05APCTR1</t>
  </si>
  <si>
    <t>1:1:1:1:1</t>
  </si>
  <si>
    <t>A24G150C06APCTR1</t>
  </si>
  <si>
    <t>1:1:1:1:1:1</t>
  </si>
  <si>
    <t>A24G175C07APCTR1</t>
  </si>
  <si>
    <t>1:1:1:1:1:1:1</t>
  </si>
  <si>
    <t>A24G200C08APCTR1</t>
  </si>
  <si>
    <t>1:1:1:1:1:1:1:1</t>
  </si>
  <si>
    <t>A24G225C09APCTR1</t>
  </si>
  <si>
    <t>1:1:1:1:1:1:1:1:1</t>
  </si>
  <si>
    <t>A24G250C10APCTR1</t>
  </si>
  <si>
    <t>1:1:1:1:1:1:1:1:1:1</t>
  </si>
  <si>
    <t>A24G275C11APCTR1</t>
  </si>
  <si>
    <t>1:1:1:1:1:1:1:1:1:1:1</t>
  </si>
  <si>
    <t>A24G300C12APCTR1</t>
  </si>
  <si>
    <t>1:1:1:1:1:1:1:1:1:1:1:1</t>
  </si>
  <si>
    <t>A48G62.5C5APCTR1</t>
  </si>
  <si>
    <t>A48G0875C7APCTR1</t>
  </si>
  <si>
    <t>A48G100C08APCTR1</t>
  </si>
  <si>
    <t>1:1:2:4</t>
  </si>
  <si>
    <t>A48G125C05APCTR1</t>
  </si>
  <si>
    <t>A48G150C06APCTR1</t>
  </si>
  <si>
    <t>A48G175C07APCTR1</t>
  </si>
  <si>
    <t>A48G200C08APCTR1</t>
  </si>
  <si>
    <t>A48G225C09APCTR1</t>
  </si>
  <si>
    <t>A48G250C05APCTR1</t>
  </si>
  <si>
    <t>A48G300C06APCTR1</t>
  </si>
  <si>
    <t>A48G350C07APCTR1</t>
  </si>
  <si>
    <t>A48G400C08APCTR1</t>
  </si>
  <si>
    <t>A48G450C09APCTR1</t>
  </si>
  <si>
    <t>A48G500C10APCTR1</t>
  </si>
  <si>
    <t>A48G550C11APCTR1</t>
  </si>
  <si>
    <t>A48G600C12APCTR1</t>
  </si>
  <si>
    <t>A24D025C05</t>
  </si>
  <si>
    <t>A24D050C05</t>
  </si>
  <si>
    <t>A24D075C05</t>
  </si>
  <si>
    <t>A24D100C05</t>
  </si>
  <si>
    <t>A24D125C05</t>
  </si>
  <si>
    <t>A24D150C05</t>
  </si>
  <si>
    <t>A24D175C07</t>
  </si>
  <si>
    <t>A24D210C07</t>
  </si>
  <si>
    <t>A24D300C12</t>
  </si>
  <si>
    <t>-</t>
  </si>
  <si>
    <t>A48D050C05</t>
  </si>
  <si>
    <t>A48D070C05</t>
  </si>
  <si>
    <t>A48D100C05</t>
  </si>
  <si>
    <t>A48D125C05</t>
  </si>
  <si>
    <t>A48D150C05</t>
  </si>
  <si>
    <t>A48D200C05</t>
  </si>
  <si>
    <t>A48D250C05</t>
  </si>
  <si>
    <t>A48D300C05</t>
  </si>
  <si>
    <t>A48D350C05</t>
  </si>
  <si>
    <t>A48D420C07</t>
  </si>
  <si>
    <t>A48D480C12</t>
  </si>
  <si>
    <t>A48D600C12</t>
  </si>
  <si>
    <t>A48D720C12</t>
  </si>
  <si>
    <t>A48D1200C12</t>
  </si>
  <si>
    <t>CMX-R1</t>
  </si>
  <si>
    <t>A24D025C05R1</t>
  </si>
  <si>
    <t>A24D050C05R1</t>
  </si>
  <si>
    <t>A24D075C05R1</t>
  </si>
  <si>
    <t>A24D100C05R1</t>
  </si>
  <si>
    <t>A24D125C05R1</t>
  </si>
  <si>
    <t>A24D150C05R1</t>
  </si>
  <si>
    <t>A24D175C07R1</t>
  </si>
  <si>
    <t>A24D210C07R1</t>
  </si>
  <si>
    <t>A48D050C05R1</t>
  </si>
  <si>
    <t>A48D070C05R1</t>
  </si>
  <si>
    <t>A48D100C05R1</t>
  </si>
  <si>
    <t>A48D125C05R1</t>
  </si>
  <si>
    <t>A48D150C05R1</t>
  </si>
  <si>
    <t>A48D200C05R1</t>
  </si>
  <si>
    <t>A48D250C05R1</t>
  </si>
  <si>
    <t>A48D300C05R1</t>
  </si>
  <si>
    <t>A48D350C07R1</t>
  </si>
  <si>
    <t>A48D420C07R1</t>
  </si>
  <si>
    <t>A48D480C12R1</t>
  </si>
  <si>
    <t>A48D600C12R1</t>
  </si>
  <si>
    <t>A48D720C12R1</t>
  </si>
  <si>
    <t>A48D1200C12R1</t>
  </si>
  <si>
    <t>voltaje</t>
  </si>
  <si>
    <t>interruptor termomagnético</t>
  </si>
  <si>
    <t>no</t>
  </si>
  <si>
    <t>si</t>
  </si>
  <si>
    <t>modelo</t>
  </si>
  <si>
    <t>tipo</t>
  </si>
  <si>
    <t>CLMD</t>
  </si>
  <si>
    <t>operación</t>
  </si>
  <si>
    <t># de pasos</t>
  </si>
  <si>
    <t>kvar*paso</t>
  </si>
  <si>
    <t>itm</t>
  </si>
  <si>
    <t>controlador</t>
  </si>
  <si>
    <t>APC</t>
  </si>
  <si>
    <t>1:2:2</t>
  </si>
  <si>
    <t>1:2:4</t>
  </si>
  <si>
    <t>SI</t>
  </si>
  <si>
    <t>APC-IS2</t>
  </si>
  <si>
    <t>REACTOR 7%</t>
  </si>
  <si>
    <t>NO</t>
  </si>
  <si>
    <t>APC-IS2-R1</t>
  </si>
  <si>
    <t>TIPO CMX</t>
  </si>
  <si>
    <t>1.- voltaje</t>
  </si>
  <si>
    <t>automático</t>
  </si>
  <si>
    <t>2.- tipo</t>
  </si>
  <si>
    <t>1</t>
  </si>
  <si>
    <t>2</t>
  </si>
  <si>
    <t>3</t>
  </si>
  <si>
    <t>ITM</t>
  </si>
  <si>
    <t>Si</t>
  </si>
  <si>
    <t>No</t>
  </si>
  <si>
    <t>busqueda</t>
  </si>
  <si>
    <t>Código</t>
  </si>
  <si>
    <t>Tipo</t>
  </si>
  <si>
    <t>1.- voltaje de operación (volts)</t>
  </si>
  <si>
    <t>3.- Potencia (Kvar)</t>
  </si>
  <si>
    <t>BANCOS FIJOS</t>
  </si>
  <si>
    <t>BANCOS AUTOMATICOS</t>
  </si>
  <si>
    <t>2.- ITM</t>
  </si>
  <si>
    <t>3.- potencia</t>
  </si>
  <si>
    <t>1.- VOLTAJE</t>
  </si>
  <si>
    <t>Automático</t>
  </si>
  <si>
    <t>3.- Reactor de rechazo al 7%</t>
  </si>
  <si>
    <t>3- REACTOR DE RECHAZO</t>
  </si>
  <si>
    <t>rvc</t>
  </si>
  <si>
    <t>rvt</t>
  </si>
  <si>
    <t>rvt 7%</t>
  </si>
  <si>
    <t>4.- controlador</t>
  </si>
  <si>
    <t>5.- POTENCIA</t>
  </si>
  <si>
    <t>Descripción</t>
  </si>
  <si>
    <t>Precio de venta</t>
  </si>
  <si>
    <t>C243G10-3</t>
  </si>
  <si>
    <t>Capacitor Fijo CLMD Caja 33. 10kvar, 240V</t>
  </si>
  <si>
    <t>C243G12.5-3</t>
  </si>
  <si>
    <t>Capacitor Fijo CLMD Caja 33. 12.5kvar, 240V</t>
  </si>
  <si>
    <t>C243G15-3</t>
  </si>
  <si>
    <t>Capacitor Fijo CLMD Caja 33. 15kvar, 240V</t>
  </si>
  <si>
    <t>C483G12.5-3</t>
  </si>
  <si>
    <t>Capacitor Fijo CLMD Caja 33. 12.5kvar, 480V</t>
  </si>
  <si>
    <t>C483G20-3</t>
  </si>
  <si>
    <t>Capacitor Fijo CLMD Caja 33. 20kvar, 480V</t>
  </si>
  <si>
    <t>C483G25-3</t>
  </si>
  <si>
    <t>Capacitor Fijo CLMD Caja 33. 25kvar, 480V</t>
  </si>
  <si>
    <t>2GCA294984A0050</t>
  </si>
  <si>
    <t>Controlador RVC de 6 Pasos</t>
  </si>
  <si>
    <t>2GCA294987A0050</t>
  </si>
  <si>
    <t>Controlador RVC de 12 Pasos</t>
  </si>
  <si>
    <t>2GCA291720A0050</t>
  </si>
  <si>
    <t>Controlador RVT de 6 Pasos</t>
  </si>
  <si>
    <t>2GCA291721A0050</t>
  </si>
  <si>
    <t>Controlador RVT de 12 Pasos</t>
  </si>
  <si>
    <t>A24G075C03APCQ</t>
  </si>
  <si>
    <t>Banco Automatico de Capacitores de 75kvar, 240V. APCQ</t>
  </si>
  <si>
    <t>A24G100C04APCQ</t>
  </si>
  <si>
    <t>Banco Automatico de Capacitores de 100kvar, 240V. APCQ</t>
  </si>
  <si>
    <t>A48G050C04APCQ</t>
  </si>
  <si>
    <t>Banco Automatico de Capacitores de 50kvar, 480V. APCQ</t>
  </si>
  <si>
    <t>A48G075C03APCQ</t>
  </si>
  <si>
    <t>Banco Automatico de Capacitores de 75kvar, 480V. APCQ</t>
  </si>
  <si>
    <t>A48G100C04APCQ</t>
  </si>
  <si>
    <t>Banco Automatico de Capacitores de 100kvar, 480V. APCQ</t>
  </si>
  <si>
    <t>A24G050C04APCQR</t>
  </si>
  <si>
    <t>Banco Automatico de Capacitores de 50kvar con reactores 7%, 240V. APCQ</t>
  </si>
  <si>
    <t>A24G075C06APCQR</t>
  </si>
  <si>
    <t>Banco Automatico de Capacitores de 75kvar con reactores 7%, 240V. APCQ</t>
  </si>
  <si>
    <t>A24G100C08APCQR</t>
  </si>
  <si>
    <t>Banco Automatico de Capacitores de 100kvar con reactores 7%, 240V. APCQ</t>
  </si>
  <si>
    <t>A24G125C10APCQR</t>
  </si>
  <si>
    <t>Banco Automatico de Capacitores de 125kvar con reactores 7%, 240V. APCQ</t>
  </si>
  <si>
    <t>A24G150C12APCQR</t>
  </si>
  <si>
    <t>Banco Automatico de Capacitores de 150kvar con reactores 7%, 240V. APCQ</t>
  </si>
  <si>
    <t>A24G200C16APCQR</t>
  </si>
  <si>
    <t>Banco Automatico de Capacitores de 200kvar con reactores 7%, 240V. APCQ</t>
  </si>
  <si>
    <t>A24G250C20APCQR</t>
  </si>
  <si>
    <t>Banco Automatico de Capacitores de 250kvar con reactores 7%, 240V. APCQ</t>
  </si>
  <si>
    <t>A24G300C12APCQR</t>
  </si>
  <si>
    <t>Banco Automatico de Capacitores de 300kvar con reactores 7%, 240V. APCQ</t>
  </si>
  <si>
    <t>A48G050C04APCQR</t>
  </si>
  <si>
    <t>Banco Automatico de Capacitores de 50kvar con reactores 7%, 480V. APCQ</t>
  </si>
  <si>
    <t>A48G075C06APCQR</t>
  </si>
  <si>
    <t>Banco Automatico de Capacitores de 75kvar con reactores 7%, 480V. APCQ</t>
  </si>
  <si>
    <t>A48G100C04APCQR</t>
  </si>
  <si>
    <t>Banco Automatico de Capacitores de 100kvar con reactores 7%, 480V. APCQ</t>
  </si>
  <si>
    <t>A48G125C05APCQR</t>
  </si>
  <si>
    <t>Banco Automatico de Capacitores de 125kvar con reactores 7%, 480V. APCQ</t>
  </si>
  <si>
    <t>A48G150C06APCQR</t>
  </si>
  <si>
    <t>Banco Automatico de Capacitores de 150kvar con reactores 7%, 480V. APCQ</t>
  </si>
  <si>
    <t>A48G175C07APCQR</t>
  </si>
  <si>
    <t>Banco Automatico de Capacitores de 175kvar con reactores 7%, 480V. APCQ</t>
  </si>
  <si>
    <t>A48G200C08APCQR</t>
  </si>
  <si>
    <t>Banco Automatico de Capacitores de 200kvar con reactores 7%, 480V. APCQ</t>
  </si>
  <si>
    <t>A48G250C10APCQR</t>
  </si>
  <si>
    <t>Banco Automatico de Capacitores de 250kvar con reactores 7%, 480V. APCQ</t>
  </si>
  <si>
    <t>A48G300C12APCQR</t>
  </si>
  <si>
    <t>Banco Automatico de Capacitores de 300kvar con reactores 7%, 480V. APCQ</t>
  </si>
  <si>
    <t>Banco Automatico de Capacitores de 50kvar, 240V. SIN ITM, APC. RVC</t>
  </si>
  <si>
    <t>Banco Automatico de Capacitores de 75kvar, 240V. SIN ITM, APC. RVC</t>
  </si>
  <si>
    <t>Banco Automatico de Capacitores de 87.5kvar, 240V. SIN ITM, APC. RVC</t>
  </si>
  <si>
    <t>Banco Automatico de Capacitores de 100kvar, 240V. SIN ITM, APC. RVC</t>
  </si>
  <si>
    <t>Banco Automatico de Capacitores de 112.5kvar, 240V. SIN ITM, APC. RVC</t>
  </si>
  <si>
    <t>Banco Automatico de Capacitores de 125kvar, 240V. SIN ITM, APC. RVC</t>
  </si>
  <si>
    <t>Banco Automatico de Capacitores de 150kvar, 240V. SIN ITM, APC. RVC</t>
  </si>
  <si>
    <t>Banco Automatico de Capacitores de 50kvar, 480V. SIN ITM, APC. RVC</t>
  </si>
  <si>
    <t>Banco Automatico de Capacitores de 70kvar, 480V. SIN ITM, APC. RVC</t>
  </si>
  <si>
    <t>Banco Automatico de Capacitores de 100kvar, 480V. SIN ITM, APC. RVC</t>
  </si>
  <si>
    <t>Banco Automatico de Capacitores de 125kvar, 480V. SIN ITM, APC. RVC</t>
  </si>
  <si>
    <t>Banco Automatico de Capacitores de 150kvar, 480V. SIN ITM, APC. RVC</t>
  </si>
  <si>
    <t>Banco Automatico de Capacitores de 175kvar, 480V. SIN ITM, APC. RVC</t>
  </si>
  <si>
    <t>Banco Automatico de Capacitores de 200kvar, 480V. SIN ITM, APC. RVC</t>
  </si>
  <si>
    <t>Banco Automatico de Capacitores de 225kvar, 480V. SIN ITM, APC. RVC</t>
  </si>
  <si>
    <t>Banco Automatico de Capacitores de 250kvar, 480V. SIN ITM, APC. RVC</t>
  </si>
  <si>
    <t>Banco Automatico de Capacitores de 300kvar, 480V. SIN ITM, APC. RVC</t>
  </si>
  <si>
    <t>Banco Automatico de Capacitores de 50kvar, 240V. SIN ITM, APC. RVT</t>
  </si>
  <si>
    <t>Banco Automatico de Capacitores de 75kvar, 240V. SIN ITM, APC. RVT</t>
  </si>
  <si>
    <t>Banco Automatico de Capacitores de 87.5kvar, 240V. SIN ITM, APC. RVT</t>
  </si>
  <si>
    <t>Banco Automatico de Capacitores de 100kvar, 240V. SIN ITM, APC. RVT</t>
  </si>
  <si>
    <t>Banco Automatico de Capacitores de 112.5kvar, 240V. SIN ITM, APC. RVT</t>
  </si>
  <si>
    <t>Banco Automatico de Capacitores de 125kvar, 240V. SIN ITM, APC. RVT</t>
  </si>
  <si>
    <t>Banco Automatico de Capacitores de 150kvar, 240V. SIN ITM, APC. RVT</t>
  </si>
  <si>
    <t>Banco Automatico de Capacitores de 50kvar, 480V. SIN ITM, APC. RVT</t>
  </si>
  <si>
    <t>Banco Automatico de Capacitores de 70kvar, 480V. SIN ITM, APC. RVT</t>
  </si>
  <si>
    <t>Banco Automatico de Capacitores de 100kvar, 480V. SIN ITM, APC. RVT</t>
  </si>
  <si>
    <t>Banco Automatico de Capacitores de 125kvar, 480V. SIN ITM, APC. RVT</t>
  </si>
  <si>
    <t>Banco Automatico de Capacitores de 150kvar, 480V. SIN ITM, APC. RVT</t>
  </si>
  <si>
    <t>Banco Automatico de Capacitores de 175kvar, 480V. SIN ITM, APC. RVT</t>
  </si>
  <si>
    <t>Banco Automatico de Capacitores de 200kvar, 480V. SIN ITM, APC. RVT</t>
  </si>
  <si>
    <t>Banco Automatico de Capacitores de 225kvar, 480V. SIN ITM, APC. RVT</t>
  </si>
  <si>
    <t>Banco Automatico de Capacitores de 250kvar, 480V. SIN ITM, APC. RVT</t>
  </si>
  <si>
    <t>Banco Automatico de Capacitores de 300kvar, 480V. SIN ITM, APC. RVT</t>
  </si>
  <si>
    <t>Banco Automatico de Capacitores de 50kvar, 240V. CON ITM, APC. RVC</t>
  </si>
  <si>
    <t>Banco Automatico de Capacitores de 75kvar, 240V. CON ITM, APC. RVC</t>
  </si>
  <si>
    <t>Banco Automatico de Capacitores de 87.5kvar, 240V. CON ITM, APC. RVC</t>
  </si>
  <si>
    <t>Banco Automatico de Capacitores de 100kvar, 240V. CON ITM, APC. RVC</t>
  </si>
  <si>
    <t>Banco Automatico de Capacitores de 112.5kvar, 240V. CON ITM, APC. RVC</t>
  </si>
  <si>
    <t>Banco Automatico de Capacitores de 125kvar, 240V. CON ITM, APC. RVC</t>
  </si>
  <si>
    <t>Banco Automatico de Capacitores de 150kvar, 240V. CON ITM, APC. RVC</t>
  </si>
  <si>
    <t>Banco Automatico de Capacitores de 50kvar, 480V. CON ITM, APC. RVC</t>
  </si>
  <si>
    <t>Banco Automatico de Capacitores de 70kvar, 480V. CON ITM, APC. RVC</t>
  </si>
  <si>
    <t>Banco Automatico de Capacitores de 75kvar, 480V. CON ITM, APC. RVC</t>
  </si>
  <si>
    <t>Banco Automatico de Capacitores de 100kvar, 480V. CON ITM, APC. RVC</t>
  </si>
  <si>
    <t>Banco Automatico de Capacitores de 125kvar, 480V. CON ITM, APC. RVC</t>
  </si>
  <si>
    <t>Banco Automatico de Capacitores de 150kvar, 480V. CON ITM, APC. RVC</t>
  </si>
  <si>
    <t>Banco Automatico de Capacitores de 175kvar, 480V. CON ITM, APC. RVC</t>
  </si>
  <si>
    <t>Banco Automatico de Capacitores de 200kvar, 480V. CON ITM, APC. RVC</t>
  </si>
  <si>
    <t>Banco Automatico de Capacitores de 225kvar, 480V. CON ITM, APC. RVC</t>
  </si>
  <si>
    <t>Banco Automatico de Capacitores de 250kvar, 480V. CON ITM, APC. RVC</t>
  </si>
  <si>
    <t>Banco Automatico de Capacitores de 275kvar, 480V. CON ITM, APC. RVC</t>
  </si>
  <si>
    <t>Banco Automatico de Capacitores de 300kvar, 480V. CON ITM, APC. RVC</t>
  </si>
  <si>
    <t>Banco Automatico de Capacitores de 50kvar, 240V. CON ITM, APC. RVT</t>
  </si>
  <si>
    <t>Banco Automatico de Capacitores de 75kvar, 240V. CON ITM, APC. RVT</t>
  </si>
  <si>
    <t>Banco Automatico de Capacitores de 87.5kvar, 240V. CON ITM, APC. RVT</t>
  </si>
  <si>
    <t>Banco Automatico de Capacitores de 100kvar, 240V. CON ITM, APC. RVT</t>
  </si>
  <si>
    <t>Banco Automatico de Capacitores de 112.5kvar, 240V. CON ITM, APC. RVT</t>
  </si>
  <si>
    <t>Banco Automatico de Capacitores de 125kvar, 240V. CON ITM, APC. RVT</t>
  </si>
  <si>
    <t>Banco Automatico de Capacitores de 150kvar, 240V. CON ITM, APC. RVT</t>
  </si>
  <si>
    <t>Banco Automatico de Capacitores de 50kvar, 480V. CON ITM, APC. RVT</t>
  </si>
  <si>
    <t>Banco Automatico de Capacitores de 70kvar, 480V. CON ITM, APC. RVT</t>
  </si>
  <si>
    <t>Banco Automatico de Capacitores de 75kvar, 480V. CON ITM, APC. RVT</t>
  </si>
  <si>
    <t>Banco Automatico de Capacitores de 100kvar, 480V. CON ITM, APC. RVT</t>
  </si>
  <si>
    <t>Banco Automatico de Capacitores de 125kvar, 480V. CON ITM, APC. RVT</t>
  </si>
  <si>
    <t>Banco Automatico de Capacitores de 150kvar, 480V. CON ITM, APC. RVT</t>
  </si>
  <si>
    <t>Banco Automatico de Capacitores de 175kvar, 480V. CON ITM, APC. RVT</t>
  </si>
  <si>
    <t>Banco Automatico de Capacitores de 200kvar, 480V. CON ITM, APC. RVT</t>
  </si>
  <si>
    <t>Banco Automatico de Capacitores de 225kvar, 480V. CON ITM, APC. RVT</t>
  </si>
  <si>
    <t>Banco Automatico de Capacitores de 250kvar, 480V. CON ITM, APC. RVT</t>
  </si>
  <si>
    <t>Banco Automatico de Capacitores de 275kvar, 480V. CON ITM, APC. RVT</t>
  </si>
  <si>
    <t>Banco Automatico de Capacitores de 300kvar, 480V. CON ITM, APC. RVT</t>
  </si>
  <si>
    <t>Banco Automatico de Capacitores de 175kvar, 240V. CON ITM, APC-IS2. RVT</t>
  </si>
  <si>
    <t>Banco Automatico de Capacitores de 200kvar, 240V. CON ITM, APC-IS2. RVT</t>
  </si>
  <si>
    <t>Banco Automatico de Capacitores de 225kvar, 240V. CON ITM, APC-IS2. RVT</t>
  </si>
  <si>
    <t>Banco Automatico de Capacitores de 250kvar, 240V. CON ITM, APC-IS2. RVT</t>
  </si>
  <si>
    <t>Banco Automatico de Capacitores de 275kvar, 240V. CON ITM, APC-IS2. RVT</t>
  </si>
  <si>
    <t>Banco Automatico de Capacitores de 300kvar, 240V. CON ITM, APC-IS2. RVT</t>
  </si>
  <si>
    <t>Banco Automatico de Capacitores de 325kvar, 240V. CON ITM, APC-IS2. RVT</t>
  </si>
  <si>
    <t>Banco Automatico de Capacitores de 350kvar, 240V. CON ITM, APC-IS2. RVT</t>
  </si>
  <si>
    <t>Banco Automatico de Capacitores de 375kvar, 240V. CON ITM, APC-IS2. RVT</t>
  </si>
  <si>
    <t>Banco Automatico de Capacitores de 400kvar, 240V. CON ITM, APC-IS2. RVT</t>
  </si>
  <si>
    <t>Banco Automatico de Capacitores de 350kvar, 480V. CON ITM, APC-IS2. RVT</t>
  </si>
  <si>
    <t>Banco Automatico de Capacitores de 400kvar, 480V. CON ITM, APC-IS2. RVT</t>
  </si>
  <si>
    <t>Banco Automatico de Capacitores de 450kvar, 480V. CON ITM, APC-IS2. RVT</t>
  </si>
  <si>
    <t>Banco Automatico de Capacitores de 500kvar, 480V. CON ITM, APC-IS2. RVT</t>
  </si>
  <si>
    <t>Banco Automatico de Capacitores de 550kvar, 480V. CON ITM, APC-IS2. RVT</t>
  </si>
  <si>
    <t>Banco Automatico de Capacitores de 600kvar, 480V. CON ITM, APC-IS2. RVT</t>
  </si>
  <si>
    <t>Banco Automatico de Capacitores de 650kvar, 480V. CON ITM, APC-IS2. RVT</t>
  </si>
  <si>
    <t>Banco Automatico de Capacitores de 700kvar, 480V. CON ITM, APC-IS2. RVT</t>
  </si>
  <si>
    <t>Banco Automatico de Capacitores de 725kvar, 480V. CON ITM, APC-IS2. RVT</t>
  </si>
  <si>
    <t>Banco Automatico de Capacitores de 750kvar, 480V. CON ITM, APC-IS2. RVT</t>
  </si>
  <si>
    <t>Banco Automatico de Capacitores de 175kvar, 240V. CON ITM, APC-IS2. RVC</t>
  </si>
  <si>
    <t>Banco Automatico de Capacitores de 200kvar, 240V. CON ITM, APC-IS2. RVC</t>
  </si>
  <si>
    <t>Banco Automatico de Capacitores de 225kvar, 240V. CON ITM, APC-IS2. RVC</t>
  </si>
  <si>
    <t>Banco Automatico de Capacitores de 250kvar, 240V. CON ITM, APC-IS2. RVC</t>
  </si>
  <si>
    <t>Banco Automatico de Capacitores de 275kvar, 240V. CON ITM, APC-IS2. RVC</t>
  </si>
  <si>
    <t>Banco Automatico de Capacitores de 300kvar, 240V. CON ITM, APC-IS2. RVC</t>
  </si>
  <si>
    <t>Banco Automatico de Capacitores de 325kvar, 240V. CON ITM, APC-IS2. RVC</t>
  </si>
  <si>
    <t>Banco Automatico de Capacitores de 350kvar, 240V. CON ITM, APC-IS2. RVC</t>
  </si>
  <si>
    <t>Banco Automatico de Capacitores de 375kvar, 240V. CON ITM, APC-IS2. RVC</t>
  </si>
  <si>
    <t>Banco Automatico de Capacitores de 400kvar, 240V. CON ITM, APC-IS2. RVC</t>
  </si>
  <si>
    <t>Banco Automatico de Capacitores de 350kvar, 480V. CON ITM, APC-IS2. RVC</t>
  </si>
  <si>
    <t>Banco Automatico de Capacitores de 400kvar, 480V. CON ITM, APC-IS2. RVC</t>
  </si>
  <si>
    <t>Banco Automatico de Capacitores de 450kvar, 480V. CON ITM, APC-IS2. RVC</t>
  </si>
  <si>
    <t>Banco Automatico de Capacitores de 500kvar, 480V. CON ITM, APC-IS2. RVC</t>
  </si>
  <si>
    <t>Banco Automatico de Capacitores de 550kvar, 480V. CON ITM, APC-IS2. RVC</t>
  </si>
  <si>
    <t>Banco Automatico de Capacitores de 600kvar, 480V. CON ITM, APC-IS2. RVC</t>
  </si>
  <si>
    <t>Banco Automatico de Capacitores de 650kvar, 480V. CON ITM, APC-IS2. RVC</t>
  </si>
  <si>
    <t>Banco Automatico de Capacitores de 700kvar, 480V. CON ITM, APC-IS2. RVC</t>
  </si>
  <si>
    <t>Banco Automatico de Capacitores de 725kvar, 480V. CON ITM, APC-IS2. RVC</t>
  </si>
  <si>
    <t>Banco Automatico de Capacitores de 750kvar, 480V. CON ITM, APC-IS2. RVC</t>
  </si>
  <si>
    <t>Banco Automatico de Capacitores de 50kvar con React7%, 240V. CON ITM, APC, RVT</t>
  </si>
  <si>
    <t>A24G62.5C05APCTR</t>
  </si>
  <si>
    <t>Banco Automatico de Capacitores de 62.5kvar con React7%, 240V. CON ITM, APC, RVT</t>
  </si>
  <si>
    <t>Banco Automatico de Capacitores de 75kvar con React7%, 240V. CON ITM, APC, RVT</t>
  </si>
  <si>
    <t>A24G087.5C7APCTR</t>
  </si>
  <si>
    <t>Banco Automatico de Capacitores de 87.5kvar con React7%, 240V. CON ITM, APC, RVT</t>
  </si>
  <si>
    <t>Banco Automatico de Capacitores de 100kvar con React7%, 240V. CON ITM, APC, RVT</t>
  </si>
  <si>
    <t>Banco Automatico de Capacitores de 125kvar con React7%, 240V. CON ITM, APC, RVT</t>
  </si>
  <si>
    <t>Banco Automatico de Capacitores de 150kvar con React7%, 240V. CON ITM, APC, RVT</t>
  </si>
  <si>
    <t>Banco Automatico de Capacitores de 175kvar con React7%, 240V. CON ITM, APC, RVT</t>
  </si>
  <si>
    <t>Banco Automatico de Capacitores de 200kvar con React7%, 240V. CON ITM, APC, RVT</t>
  </si>
  <si>
    <t>Banco Automatico de Capacitores de 225kvar con React7%, 240V. CON ITM, APC, RVT</t>
  </si>
  <si>
    <t>Banco Automatico de Capacitores de 250kvar con React7%, 240V. CON ITM, APC, RVT</t>
  </si>
  <si>
    <t>Banco Automatico de Capacitores de 275kvar con React7%, 240V. CON ITM, APC, RVT</t>
  </si>
  <si>
    <t>Banco Automatico de Capacitores de 300kvar con React7%, 240V. CON ITM, APC, RVT</t>
  </si>
  <si>
    <t>Banco Automatico de Capacitores de 62.5kvar con React7%, 480V. CON ITM, APC, RVT</t>
  </si>
  <si>
    <t>Banco Automatico de Capacitores de 87.5kvar con React7%, 480V. CON ITM, APC, RVT</t>
  </si>
  <si>
    <t>Banco Automatico de Capacitores de 100kvar con React7%, 480V. CON ITM, APC, RVT</t>
  </si>
  <si>
    <t>Banco Automatico de Capacitores de 125kvar con React7%, 480V. CON ITM, APC, RVT</t>
  </si>
  <si>
    <t>Banco Automatico de Capacitores de 150kvar con React7%, 480V. CON ITM, APC, RVT</t>
  </si>
  <si>
    <t>Banco Automatico de Capacitores de 175kvar con React7%, 480V. CON ITM, APC, RVT</t>
  </si>
  <si>
    <t>Banco Automatico de Capacitores de 200kvar con React7%, 480V. CON ITM, APC, RVT</t>
  </si>
  <si>
    <t>Banco Automatico de Capacitores de 225kvar con React7%, 480V. CON ITM, APC, RVT</t>
  </si>
  <si>
    <t>Banco Automatico de Capacitores de 250kvar con React7%, 480V. CON ITM, APC, RVT</t>
  </si>
  <si>
    <t>Banco Automatico de Capacitores de 300kvar con React7%, 480V. CON ITM, APC, RVT</t>
  </si>
  <si>
    <t>Banco Automatico de Capacitores de 350kvar con React7%, 480V. CON ITM, APC, RVT</t>
  </si>
  <si>
    <t>Banco Automatico de Capacitores de 400kvar con React7%, 480V. CON ITM, APC, RVT</t>
  </si>
  <si>
    <t>Banco Automatico de Capacitores de 450kvar con React7%, 480V. CON ITM, APC, RVT</t>
  </si>
  <si>
    <t>Banco Automatico de Capacitores de 500kvar con React7%, 480V. CON ITM, APC, RVT</t>
  </si>
  <si>
    <t>Banco Automatico de Capacitores de 550kvar con React7%, 480V. CON ITM, APC, RVT</t>
  </si>
  <si>
    <t>Banco Automatico de Capacitores de 600kvar con React7%, 480V. CON ITM, APC, RVT</t>
  </si>
  <si>
    <t>Banco Automatico de Capacitores de 25kvar, 240V. CON ITM, CMX. RVT</t>
  </si>
  <si>
    <t>Banco Automatico de Capacitores de 50kvar, 240V. CON ITM, CMX. RVT</t>
  </si>
  <si>
    <t>Banco Automatico de Capacitores de 75kvar, 240V. CON ITM, CMX. RVT</t>
  </si>
  <si>
    <t>Banco Automatico de Capacitores de 100kvar, 240V. CON ITM, CMX. RVT</t>
  </si>
  <si>
    <t>Banco Automatico de Capacitores de 125kvar, 240V. CON ITM, CMX. RVT</t>
  </si>
  <si>
    <t>Banco Automatico de Capacitores de 150kvar, 240V. CON ITM, CMX. RVT</t>
  </si>
  <si>
    <t>Banco Automatico de Capacitores de 175kvar, 240V. CON ITM, CMX. RVT</t>
  </si>
  <si>
    <t>Banco Automatico de Capacitores de 210kvar, 240V. CON ITM, CMX. RVT</t>
  </si>
  <si>
    <t>Banco Automatico de Capacitores de 300kvar, 240V. CON ITM, CMX. RVT</t>
  </si>
  <si>
    <t>Banco Automatico de Capacitores de 50kvar, 480V. CON ITM, CMX. RVT</t>
  </si>
  <si>
    <t>Banco Automatico de Capacitores de 70kvar, 480V. CON ITM, CMX. RVT</t>
  </si>
  <si>
    <t>Banco Automatico de Capacitores de 100kvar, 480V. CON ITM, CMX. RVT</t>
  </si>
  <si>
    <t>Banco Automatico de Capacitores de 125kvar, 480V. CON ITM, CMX. RVT</t>
  </si>
  <si>
    <t>Banco Automatico de Capacitores de 150kvar, 480V. CON ITM, CMX. RVT</t>
  </si>
  <si>
    <t>Banco Automatico de Capacitores de 200kvar, 480V. CON ITM, CMX. RVT</t>
  </si>
  <si>
    <t>Banco Automatico de Capacitores de 250kvar, 480V. CON ITM, CMX. RVT</t>
  </si>
  <si>
    <t>Banco Automatico de Capacitores de 300kvar, 480V. CON ITM, CMX. RVT</t>
  </si>
  <si>
    <t>Banco Automatico de Capacitores de 350kvar, 480V. CON ITM, CMX. RVT</t>
  </si>
  <si>
    <t>Banco Automatico de Capacitores de 420kvar, 480V. CON ITM, CMX. RVT</t>
  </si>
  <si>
    <t>Banco Automatico de Capacitores de 480kvar, 480V. CON ITM, CMX. RVT</t>
  </si>
  <si>
    <t>Banco Automatico de Capacitores de 600kvar, 480V. CON ITM, CMX. RVT</t>
  </si>
  <si>
    <t>Banco Automatico de Capacitores de 720kvar, 480V. CON ITM, CMX. RVT</t>
  </si>
  <si>
    <t>Banco Automatico de Capacitores de 1200kvar, 480V. CON ITM, CMX. RVT</t>
  </si>
  <si>
    <t>Banco Automatico de Capacitores de 25kvar con reactores 7%, 240V. CON ITM, CMX. RVT</t>
  </si>
  <si>
    <t>Banco Automatico de Capacitores de 50kvar con reactores 7%, 240V. CON ITM, CMX. RVT</t>
  </si>
  <si>
    <t>Banco Automatico de Capacitores de 75kvar con reactores 7%, 240V. CON ITM, CMX. RVT</t>
  </si>
  <si>
    <t>Banco Automatico de Capacitores de 100kvar con reactores 7%, 240V. CON ITM, CMX. RVT</t>
  </si>
  <si>
    <t>Banco Automatico de Capacitores de 125kvar con reactores 7%, 240V. CON ITM, CMX. RVT</t>
  </si>
  <si>
    <t>Banco Automatico de Capacitores de 150kvar con reactores 7%, 240V. CON ITM, CMX. RVT</t>
  </si>
  <si>
    <t>Banco Automatico de Capacitores de 175kvar con reactores 7%, 240V. CON ITM, CMX. RVT</t>
  </si>
  <si>
    <t>Banco Automatico de Capacitores de 210kvar con reactores 7%, 240V. CON ITM, CMX. RVT</t>
  </si>
  <si>
    <t>Banco Automatico de Capacitores de 50kvar con reactores 7%, 480V. CON ITM, CMX. RVT</t>
  </si>
  <si>
    <t>Banco Automatico de Capacitores de 70kvar con reactores 7%, 480V. CON ITM, CMX. RVT</t>
  </si>
  <si>
    <t>Banco Automatico de Capacitores de 100kvar con reactores 7%, 480V. CON ITM, CMX. RVT</t>
  </si>
  <si>
    <t>Banco Automatico de Capacitores de 125kvar con reactores 7%, 480V. CON ITM, CMX. RVT</t>
  </si>
  <si>
    <t>Banco Automatico de Capacitores de 150kvar con reactores 7%, 480V. CON ITM, CMX. RVT</t>
  </si>
  <si>
    <t>Banco Automatico de Capacitores de 200kvar con reactores 7%, 480V. CON ITM, CMX. RVT</t>
  </si>
  <si>
    <t>Banco Automatico de Capacitores de 250kvar con reactores 7%, 480V. CON ITM, CMX. RVT</t>
  </si>
  <si>
    <t>Banco Automatico de Capacitores de 300kvar con reactores 7%, 480V. CON ITM, CMX. RVT</t>
  </si>
  <si>
    <t>Banco Automatico de Capacitores de 350kvar con reactores 7%, 480V. CON ITM, CMX. RVT</t>
  </si>
  <si>
    <t>Banco Automatico de Capacitores de 420kvar con reactores 7%, 480V. CON ITM, CMX. RVT</t>
  </si>
  <si>
    <t>Banco Automatico de Capacitores de 480kvar con reactores 7%, 480V. CON ITM, CMX. RVT</t>
  </si>
  <si>
    <t>Banco Automatico de Capacitores de 600kvar con reactores 7%, 480V. CON ITM, CMX. RVT</t>
  </si>
  <si>
    <t>Banco Automatico de Capacitores de 720kvar con reactores 7%, 480V. CON ITM, CMX. RVT</t>
  </si>
  <si>
    <t>Banco Automatico de Capacitores de 1200kvar con reactores 7%, 480V. CON ITM, CMX. RVT</t>
  </si>
  <si>
    <t>2GCA294142A0070</t>
  </si>
  <si>
    <t>Filtro Activo para Armónicas 30A, 208-415V, Módulo Maestro, PQFS</t>
  </si>
  <si>
    <t>2GCA294143A0070</t>
  </si>
  <si>
    <t>Filtro Activo para Armónicas 45A, 208-415V, Módulo Maestro, PQFS</t>
  </si>
  <si>
    <t>2GCA294144A0070</t>
  </si>
  <si>
    <t>Filtro Activo para Armónicas 60A, 208-415V, Módulo Maestro, PQFS</t>
  </si>
  <si>
    <t>2GCA294145A0070</t>
  </si>
  <si>
    <t>Filtro Activo para Armónicas 70A, 208-415V, Módulo Maestro, PQFS</t>
  </si>
  <si>
    <t>2GCA294146A0070</t>
  </si>
  <si>
    <t>Filtro Activo para Armónicas 80A, 208-415V, Módulo Maestro, PQFS</t>
  </si>
  <si>
    <t>2GCA294147A0070</t>
  </si>
  <si>
    <t>Filtro Activo para Armónicas 90A, 208-415V, Módulo Maestro, PQFS</t>
  </si>
  <si>
    <t>2GCA294148A0070</t>
  </si>
  <si>
    <t>Filtro Activo para Armónicas 100A, 208-415V, Módulo Maestro, PQFS</t>
  </si>
  <si>
    <t>2GCA293414A0070</t>
  </si>
  <si>
    <t>Filtro Activo para Armónicas 120A, 208-415V, Módulo Maestro, PQFS</t>
  </si>
  <si>
    <t>2GCA294850A0070</t>
  </si>
  <si>
    <t>Filtro Activo para Armónicas 30A, 208-415V, Módulo Esclavo, PQFS</t>
  </si>
  <si>
    <t>2GCA294851A0070</t>
  </si>
  <si>
    <t>Filtro Activo para Armónicas 45A, 208-415V, Módulo Esclavo, PQFS</t>
  </si>
  <si>
    <t>2GCA294852A0070</t>
  </si>
  <si>
    <t>Filtro Activo para Armónicas 60A, 208-415V, Módulo Esclavo, PQFS</t>
  </si>
  <si>
    <t>2GCA294853A0070</t>
  </si>
  <si>
    <t>Filtro Activo para Armónicas 70A, 208-415V, Módulo Esclavo, PQFS</t>
  </si>
  <si>
    <t>2GCA294854A0070</t>
  </si>
  <si>
    <t>Filtro Activo para Armónicas 80A, 208-415V, Módulo Esclavo, PQFS</t>
  </si>
  <si>
    <t>2GCA294855A0070</t>
  </si>
  <si>
    <t>Filtro Activo para Armónicas 90A, 208-415V, Módulo Esclavo, PQFS</t>
  </si>
  <si>
    <t>2GCA294856A0070</t>
  </si>
  <si>
    <t>Filtro Activo para Armónicas 100A, 208-415V, Módulo Esclavo, PQFS</t>
  </si>
  <si>
    <t>2GCA294857A0070</t>
  </si>
  <si>
    <t>Filtro Activo para Armónicas 120A, 208-415V, Módulo Esclavo, PQFS</t>
  </si>
  <si>
    <t>2GCA292217A0071</t>
  </si>
  <si>
    <t>Filtro Activo para Armónicas 70A, 208-480V, Módulo Maestro, PQFM</t>
  </si>
  <si>
    <t>2GCA292202A0071</t>
  </si>
  <si>
    <t>Filtro Activo para Armónicas 100A, 208-480V, Módulo Maestro, PQFM</t>
  </si>
  <si>
    <t>2GCA292208A0071</t>
  </si>
  <si>
    <t>Filtro Activo para Armónicas 130A, 208-480V, Módulo Maestro, PQFM</t>
  </si>
  <si>
    <t>2GCA291741A0071</t>
  </si>
  <si>
    <t>Filtro Activo para Armónicas 150A, 208-480V, Módulo Maestro, PQFM</t>
  </si>
  <si>
    <t>2GCA292218A0071</t>
  </si>
  <si>
    <t>Filtro Activo para Armónicas 70A, 208-480V, Módulo Esclavo, PQFM</t>
  </si>
  <si>
    <t>2GCA292205A0071</t>
  </si>
  <si>
    <t>Filtro Activo para Armónicas 100A, 208-480V, Módulo Esclavo, PQFM</t>
  </si>
  <si>
    <t>2GCA292211A0071</t>
  </si>
  <si>
    <t>Filtro Activo para Armónicas 130A, 208-480V, Módulo Esclavo, PQFM</t>
  </si>
  <si>
    <t>2GCA292214A0071</t>
  </si>
  <si>
    <t>Filtro Activo para Armónicas 150A, 208-480V, Módulo Esclavo, PQFM</t>
  </si>
  <si>
    <t>2GCA293142A0070</t>
  </si>
  <si>
    <t>Filtro Activo para Armónicas 300A, 208-480V, Módulo Maestro, PQF I</t>
  </si>
  <si>
    <t>2GCA291760A0070</t>
  </si>
  <si>
    <t>Filtro Activo para Armónicas 450A, 208-480V, Módulo Maestro, PQF I</t>
  </si>
  <si>
    <t>2GCA293220A0070</t>
  </si>
  <si>
    <t>Filtro Activo para Armónicas 300A, 208-480V, Módulo Esclavo, PQF I</t>
  </si>
  <si>
    <t>2GCA292176A0070</t>
  </si>
  <si>
    <t>Filtro Activo para Armónicas 450A, 208-480V, Módulo Esclavo, PQF I</t>
  </si>
  <si>
    <t>2GCA296919A0031</t>
  </si>
  <si>
    <t>Capacitor Fijo Qcap. 5kvar, 220V</t>
  </si>
  <si>
    <t>2GCA296934A0031</t>
  </si>
  <si>
    <t>Capacitor Fijo Qcap. 10kvar, 220V</t>
  </si>
  <si>
    <t>2GCA296939A0031</t>
  </si>
  <si>
    <t>Capacitor Fijo Qcap. 15kvar, 220V</t>
  </si>
  <si>
    <t>2GCA297119A0031</t>
  </si>
  <si>
    <t>Capacitor Fijo Qcap. 10kvar, 480V</t>
  </si>
  <si>
    <t>2GCA297124A0031</t>
  </si>
  <si>
    <t>Capacitor Fijo Qcap. 12.5kvar, 480V</t>
  </si>
  <si>
    <t>2GCA297129A0031</t>
  </si>
  <si>
    <t>Capacitor Fijo Qcap. 15kvar, 480V</t>
  </si>
  <si>
    <t>2GCA297134A0031</t>
  </si>
  <si>
    <t>Capacitor Fijo Qcap. 20kvar, 480V</t>
  </si>
  <si>
    <t>2GCA297139A0031</t>
  </si>
  <si>
    <t>Capacitor Fijo Qcap. 25kvar, 480V</t>
  </si>
  <si>
    <t>2GCA297142A0031</t>
  </si>
  <si>
    <t>Capacitor Fijo Qcap. 30kvar, 480V</t>
  </si>
  <si>
    <t>2GCA297148A0031</t>
  </si>
  <si>
    <t>Capacitor Fijo Qcap. 10kvar, 525V</t>
  </si>
  <si>
    <t>2GCA297153A0031</t>
  </si>
  <si>
    <t>Capacitor Fijo Qcap. 12.5kvar, 525V</t>
  </si>
  <si>
    <t>2GCA297158A0031</t>
  </si>
  <si>
    <t>Capacitor Fijo Qcap. 15kvar, 525V</t>
  </si>
  <si>
    <t>2GCA297163A0031</t>
  </si>
  <si>
    <t>Capacitor Fijo Qcap. 20kvar, 525V</t>
  </si>
  <si>
    <t>2GCA297168A0031</t>
  </si>
  <si>
    <t>Capacitor Fijo Qcap. 25kvar, 525V</t>
  </si>
  <si>
    <t>2GCA297173A0031</t>
  </si>
  <si>
    <t>Capacitor Fijo Qcap. 30kvar, 525V</t>
  </si>
  <si>
    <t>Capacitor Fijo CLMD. 5kvar, 240V</t>
  </si>
  <si>
    <t>Capacitor Fijo CLMD. 7kvar, 240V</t>
  </si>
  <si>
    <t>Capacitor Fijo CLMD. 10kvar, 240V</t>
  </si>
  <si>
    <t>Capacitor Fijo CLMD. 15kvar, 240V</t>
  </si>
  <si>
    <t>Capacitor Fijo CLMD. 20kvar, 240V</t>
  </si>
  <si>
    <t>Capacitor Fijo CLMD. 25kvar, 240V</t>
  </si>
  <si>
    <t>Capacitor Fijo CLMD. 30kvar, 240V</t>
  </si>
  <si>
    <t>Capacitor Fijo CLMD. 40kvar, 240V</t>
  </si>
  <si>
    <t>Capacitor Fijo CLMD. 50kvar, 240V</t>
  </si>
  <si>
    <t>Capacitor Fijo CLMD. 60kvar, 240V</t>
  </si>
  <si>
    <t>Capacitor Fijo CLMD. 5kvar, 480V</t>
  </si>
  <si>
    <t>Capacitor Fijo CLMD. 10kvar, 480V</t>
  </si>
  <si>
    <t>Capacitor Fijo CLMD. 14kvar, 480V</t>
  </si>
  <si>
    <t>Capacitor Fijo CLMD. 20kvar, 480V</t>
  </si>
  <si>
    <t>Capacitor Fijo CLMD. 25kvar, 480V</t>
  </si>
  <si>
    <t>Capacitor Fijo CLMD. 30kvar, 480V</t>
  </si>
  <si>
    <t>Capacitor Fijo CLMD. 35kvar, 480V</t>
  </si>
  <si>
    <t>Capacitor Fijo CLMD. 40kvar, 480V</t>
  </si>
  <si>
    <t>Capacitor Fijo CLMD. 50kvar, 480V</t>
  </si>
  <si>
    <t>Capacitor Fijo CLMD. 60kvar, 480V</t>
  </si>
  <si>
    <t>Capacitor Fijo CLMD. 65kvar, 480V</t>
  </si>
  <si>
    <t>Capacitor Fijo CLMD. 70kvar, 480V</t>
  </si>
  <si>
    <t>Capacitor Fijo CLMD. 75kvar, 480V</t>
  </si>
  <si>
    <t>Capacitor Fijo CLMD. 80kvar, 480V</t>
  </si>
  <si>
    <t>Capacitor Fijo CLMD. 90kvar, 480V</t>
  </si>
  <si>
    <t>Capacitor Fijo CLMD. 100kvar, 480V</t>
  </si>
  <si>
    <t>Capacitor Fijo CLMD. 10kvar, 600V</t>
  </si>
  <si>
    <t>Capacitor Fijo CLMD. 15kvar, 600V</t>
  </si>
  <si>
    <t>Capacitor Fijo CLMD. 20kvar, 600V</t>
  </si>
  <si>
    <t>Capacitor Fijo CLMD. 30kvar, 600V</t>
  </si>
  <si>
    <t>Capacitor Fijo CLMD. 40kvar, 600V</t>
  </si>
  <si>
    <t>Capacitor Fijo CLMD. 50kvar, 600V</t>
  </si>
  <si>
    <t>Capacitor Fijo CLMD. 60kvar, 600V</t>
  </si>
  <si>
    <t>Capacitor Fijo CLMD. 70kvar, 600V</t>
  </si>
  <si>
    <t>Capacitor Fijo CLMD. 80kvar, 600V</t>
  </si>
  <si>
    <t>Capacitor Fijo CLMD. 90kvar, 600V</t>
  </si>
  <si>
    <t>Capacitor Fijo CLMD. 100kvar, 600V</t>
  </si>
  <si>
    <t>Capacitor Fijo CLMD con ITM. 5kvar, 240V</t>
  </si>
  <si>
    <t>Capacitor Fijo CLMD con ITM. 7kvar, 240V</t>
  </si>
  <si>
    <t>Capacitor Fijo CLMD con ITM. 10kvar, 240V</t>
  </si>
  <si>
    <t>Capacitor Fijo CLMD con ITM. 15kvar, 240V</t>
  </si>
  <si>
    <t>Capacitor Fijo CLMD con ITM. 20kvar, 240V</t>
  </si>
  <si>
    <t>Capacitor Fijo CLMD con ITM. 25kvar, 240V</t>
  </si>
  <si>
    <t>Capacitor Fijo CLMD con ITM. 30kvar, 240V</t>
  </si>
  <si>
    <t>Capacitor Fijo CLMD con ITM. 40kvar, 240V</t>
  </si>
  <si>
    <t>Capacitor Fijo CLMD con ITM. 50kvar, 240V</t>
  </si>
  <si>
    <t>Capacitor Fijo CLMD con ITM. 60kvar, 240V</t>
  </si>
  <si>
    <t>Capacitor Fijo CLMD con ITM. 5kvar, 480V</t>
  </si>
  <si>
    <t>Capacitor Fijo CLMD con ITM. 10kvar, 480V</t>
  </si>
  <si>
    <t>Capacitor Fijo CLMD con ITM. 14kvar, 480V</t>
  </si>
  <si>
    <t>Capacitor Fijo CLMD con ITM. 20kvar, 480V</t>
  </si>
  <si>
    <t>Capacitor Fijo CLMD con ITM. 25kvar, 480V</t>
  </si>
  <si>
    <t>Capacitor Fijo CLMD con ITM. 30kvar, 480V</t>
  </si>
  <si>
    <t>Capacitor Fijo CLMD con ITM. 35kvar, 480V</t>
  </si>
  <si>
    <t>Capacitor Fijo CLMD con ITM. 40kvar, 480V</t>
  </si>
  <si>
    <t>Capacitor Fijo CLMD con ITM. 50kvar, 480V</t>
  </si>
  <si>
    <t>Capacitor Fijo CLMD con ITM. 60kvar, 480V</t>
  </si>
  <si>
    <t>Capacitor Fijo CLMD con ITM. 70kvar, 480V</t>
  </si>
  <si>
    <t>Capacitor Fijo CLMD con ITM. 80kvar, 480V</t>
  </si>
  <si>
    <t>Capacitor Fijo CLMD con ITM. 90kvar, 480V</t>
  </si>
  <si>
    <t>Capacitor Fijo CLMD con ITM. 100kvar, 480V</t>
  </si>
  <si>
    <t>Precio en dólares (usd)</t>
  </si>
  <si>
    <t>tecnología</t>
  </si>
  <si>
    <t>APCQ</t>
  </si>
  <si>
    <t>APCQR</t>
  </si>
  <si>
    <t>BANCOS AUTOMATICOS APC</t>
  </si>
  <si>
    <t>BANCOS AUTOMATICOS APCQ</t>
  </si>
  <si>
    <t xml:space="preserve"> Tipo de controlador</t>
  </si>
  <si>
    <t>1.- Selecciona el votaje de opración</t>
  </si>
  <si>
    <t>2.- selecciona si es con o sin ITM Principal</t>
  </si>
  <si>
    <t>2.-ITM Principal</t>
  </si>
  <si>
    <t>3.- Selecciona la potencia</t>
  </si>
  <si>
    <t>3.- Selecciona si requieres o no reactor de rechazo al 7%</t>
  </si>
  <si>
    <t>4.- Selecciona el tipo de controlador</t>
  </si>
  <si>
    <t>2.- Reactor de rechazo al 7%</t>
  </si>
  <si>
    <t>2.- Selecciona si requieres o no reactor de rechazo al 7%</t>
  </si>
  <si>
    <t>sin itm, sin reactor,240</t>
  </si>
  <si>
    <t>sin itm, sin reactor,480</t>
  </si>
  <si>
    <t>con  itm, sin reactor,240</t>
  </si>
  <si>
    <t>con  itm, con reactor,240</t>
  </si>
  <si>
    <t>con  itm, con reactor,480</t>
  </si>
  <si>
    <t>240 vsin reactor</t>
  </si>
  <si>
    <t>480 v sin reactor</t>
  </si>
  <si>
    <t>240 v con reactor</t>
  </si>
  <si>
    <t>480 v con reactor</t>
  </si>
  <si>
    <t>BANCO DE CAPACITORES AUTOMATICOS CON OPCIÓN A REACTOR DE RECHAZO AL 7% MODELO APC</t>
  </si>
  <si>
    <t>BANCO DE CAPACITORES AUTOMATICOS CON OPCIÓN A REACTOR DE RECHAZO AL 7% MODELO APCQ - ULTIMA TECNOLOGÍA</t>
  </si>
  <si>
    <t>BANCOS AUTOMÁTICOS</t>
  </si>
  <si>
    <t>Instrucciones</t>
  </si>
  <si>
    <t xml:space="preserve">                                 Precios sujetos a cambio sin previo aviso</t>
  </si>
  <si>
    <t>Copyright. 2020. Derechos Reservados.  Alianza Eléctrica, SA de CV   Prohibida su reproducción total o parcial sin autorización de Alianza Eléctrica.  Reg. IMPI 0198687</t>
  </si>
  <si>
    <r>
      <rPr>
        <b/>
        <i/>
        <u val="single"/>
        <sz val="12"/>
        <color theme="1"/>
        <rFont val="Caviar Dreams"/>
        <family val="2"/>
      </rPr>
      <t>Observaciones</t>
    </r>
    <r>
      <rPr>
        <i/>
        <u val="single"/>
        <sz val="12"/>
        <color theme="1"/>
        <rFont val="Caviar Dreams"/>
        <family val="2"/>
      </rPr>
      <t xml:space="preserve">:  Este desarrollo es una herramienta para la selección de bancos de capacitores automáticos, no sustituye la cotización formal. </t>
    </r>
  </si>
  <si>
    <t>Tipo de controlador</t>
  </si>
  <si>
    <t>4.- Selecciona la potencia</t>
  </si>
  <si>
    <t>4.- Potencia (Kvar)</t>
  </si>
  <si>
    <t>SI REQUIERES UNA CAPACIDAD MAYOR COMUNICATE CON NOSOTROS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</si>
</sst>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 * #,##0.00_ ;_ * \-#,##0.00_ ;_ * &quot;-&quot;??_ ;_ @_ "/>
    <numFmt numFmtId="165" formatCode="_(&quot;$&quot;* #,##0.00_);_(&quot;$&quot;* \(#,##0.00\);_(&quot;$&quot;* &quot;-&quot;??_);_(@_)"/>
    <numFmt numFmtId="166" formatCode="[$$-409]#,##0.00"/>
  </numFmts>
  <fonts count="4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Geneva"/>
      <family val="2"/>
    </font>
    <font>
      <sz val="10"/>
      <name val="Tahoma"/>
      <family val="2"/>
    </font>
    <font>
      <sz val="8"/>
      <color rgb="FF000000"/>
      <name val="Arial"/>
      <family val="2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1"/>
      <color theme="1"/>
      <name val="Calibri Light"/>
      <family val="2"/>
    </font>
    <font>
      <b/>
      <sz val="11"/>
      <color theme="1"/>
      <name val="Calibri Light"/>
      <family val="2"/>
    </font>
    <font>
      <b/>
      <sz val="18"/>
      <color theme="1"/>
      <name val="Calibri Light"/>
      <family val="2"/>
    </font>
    <font>
      <b/>
      <sz val="11"/>
      <color theme="0" tint="-0.04997999966144562"/>
      <name val="Calibri Light"/>
      <family val="2"/>
    </font>
    <font>
      <sz val="12"/>
      <color theme="1"/>
      <name val="Caviar Dreams"/>
      <family val="2"/>
    </font>
    <font>
      <i/>
      <u val="single"/>
      <sz val="12"/>
      <color theme="1"/>
      <name val="Caviar Dreams"/>
      <family val="2"/>
    </font>
    <font>
      <b/>
      <i/>
      <u val="single"/>
      <sz val="12"/>
      <color theme="1"/>
      <name val="Caviar Dreams"/>
      <family val="2"/>
    </font>
    <font>
      <sz val="11"/>
      <name val="Calibri Light"/>
      <family val="2"/>
    </font>
    <font>
      <b/>
      <sz val="12"/>
      <color theme="1"/>
      <name val="Caviar Dreams"/>
      <family val="2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4"/>
      <color theme="1" tint="0.15"/>
      <name val="Calibri Light"/>
      <family val="2"/>
    </font>
    <font>
      <sz val="18"/>
      <color theme="1" tint="0.15"/>
      <name val="Calibri Light"/>
      <family val="2"/>
    </font>
    <font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  <xf numFmtId="44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Protection="0">
      <alignment/>
    </xf>
    <xf numFmtId="0" fontId="0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166" fontId="0" fillId="0" borderId="0">
      <alignment/>
      <protection/>
    </xf>
    <xf numFmtId="0" fontId="20" fillId="0" borderId="0">
      <alignment/>
      <protection/>
    </xf>
    <xf numFmtId="0" fontId="21" fillId="0" borderId="0">
      <alignment horizontal="right" vertical="top"/>
      <protection/>
    </xf>
  </cellStyleXfs>
  <cellXfs count="71">
    <xf numFmtId="0" fontId="0" fillId="0" borderId="0" xfId="0"/>
    <xf numFmtId="0" fontId="18" fillId="0" borderId="0" xfId="0" applyFont="1"/>
    <xf numFmtId="1" fontId="0" fillId="0" borderId="0" xfId="0" applyNumberFormat="1" applyAlignment="1">
      <alignment horizontal="center"/>
    </xf>
    <xf numFmtId="2" fontId="18" fillId="0" borderId="0" xfId="61" applyNumberFormat="1" applyFont="1" applyProtection="1">
      <protection hidden="1"/>
    </xf>
    <xf numFmtId="0" fontId="17" fillId="0" borderId="0" xfId="0" applyFont="1" applyProtection="1">
      <protection hidden="1"/>
    </xf>
    <xf numFmtId="0" fontId="22" fillId="0" borderId="0" xfId="0" applyFont="1"/>
    <xf numFmtId="2" fontId="24" fillId="0" borderId="0" xfId="61" applyNumberFormat="1" applyFont="1" applyProtection="1">
      <protection hidden="1"/>
    </xf>
    <xf numFmtId="1" fontId="23" fillId="0" borderId="0" xfId="0" applyNumberFormat="1" applyFont="1" applyAlignment="1" applyProtection="1">
      <alignment horizontal="center"/>
      <protection hidden="1"/>
    </xf>
    <xf numFmtId="1" fontId="17" fillId="0" borderId="0" xfId="0" applyNumberFormat="1" applyFont="1" applyAlignment="1" applyProtection="1">
      <alignment horizontal="center"/>
      <protection hidden="1"/>
    </xf>
    <xf numFmtId="0" fontId="23" fillId="0" borderId="0" xfId="0" applyFont="1" applyAlignment="1" applyProtection="1">
      <alignment horizontal="left"/>
      <protection hidden="1"/>
    </xf>
    <xf numFmtId="0" fontId="23" fillId="0" borderId="0" xfId="0" applyFont="1" applyProtection="1">
      <protection hidden="1"/>
    </xf>
    <xf numFmtId="0" fontId="25" fillId="10" borderId="0" xfId="0" applyFont="1" applyFill="1" applyAlignment="1" applyProtection="1">
      <alignment horizontal="center" vertical="center"/>
      <protection hidden="1"/>
    </xf>
    <xf numFmtId="0" fontId="25" fillId="33" borderId="0" xfId="0" applyFont="1" applyFill="1" applyAlignment="1" applyProtection="1">
      <alignment horizontal="center" vertical="center" wrapText="1"/>
      <protection hidden="1"/>
    </xf>
    <xf numFmtId="44" fontId="25" fillId="0" borderId="0" xfId="0" applyNumberFormat="1" applyFont="1" applyProtection="1">
      <protection hidden="1"/>
    </xf>
    <xf numFmtId="0" fontId="13" fillId="0" borderId="0" xfId="0" applyFont="1" applyProtection="1">
      <protection hidden="1"/>
    </xf>
    <xf numFmtId="0" fontId="17" fillId="0" borderId="0" xfId="0" applyFont="1"/>
    <xf numFmtId="0" fontId="26" fillId="0" borderId="0" xfId="0" applyFont="1" applyProtection="1">
      <protection hidden="1"/>
    </xf>
    <xf numFmtId="9" fontId="17" fillId="0" borderId="0" xfId="0" applyNumberFormat="1" applyFont="1" applyProtection="1">
      <protection hidden="1"/>
    </xf>
    <xf numFmtId="3" fontId="26" fillId="0" borderId="0" xfId="0" applyNumberFormat="1" applyFont="1" applyProtection="1">
      <protection hidden="1"/>
    </xf>
    <xf numFmtId="0" fontId="27" fillId="0" borderId="0" xfId="0" applyFont="1" applyProtection="1">
      <protection hidden="1"/>
    </xf>
    <xf numFmtId="0" fontId="27" fillId="0" borderId="0" xfId="0" applyFont="1" applyAlignment="1" applyProtection="1">
      <alignment horizontal="center" vertical="center"/>
      <protection hidden="1"/>
    </xf>
    <xf numFmtId="0" fontId="27" fillId="0" borderId="10" xfId="0" applyFont="1" applyBorder="1" applyAlignment="1" applyProtection="1">
      <alignment horizontal="center" vertical="center"/>
      <protection hidden="1" locked="0"/>
    </xf>
    <xf numFmtId="0" fontId="27" fillId="0" borderId="11" xfId="0" applyFont="1" applyBorder="1" applyAlignment="1" applyProtection="1">
      <alignment horizontal="center" vertical="center"/>
      <protection hidden="1" locked="0"/>
    </xf>
    <xf numFmtId="0" fontId="27" fillId="0" borderId="0" xfId="0" applyFont="1"/>
    <xf numFmtId="0" fontId="28" fillId="34" borderId="12" xfId="0" applyFont="1" applyFill="1" applyBorder="1" applyAlignment="1" applyProtection="1">
      <alignment horizontal="center" vertical="center" wrapText="1"/>
      <protection hidden="1"/>
    </xf>
    <xf numFmtId="0" fontId="28" fillId="34" borderId="13" xfId="0" applyFont="1" applyFill="1" applyBorder="1" applyAlignment="1" applyProtection="1">
      <alignment horizontal="center" vertical="center" wrapText="1"/>
      <protection hidden="1"/>
    </xf>
    <xf numFmtId="0" fontId="28" fillId="0" borderId="0" xfId="0" applyFont="1" applyProtection="1">
      <protection hidden="1"/>
    </xf>
    <xf numFmtId="0" fontId="27" fillId="35" borderId="0" xfId="0" applyFont="1" applyFill="1" applyProtection="1">
      <protection hidden="1"/>
    </xf>
    <xf numFmtId="0" fontId="30" fillId="35" borderId="14" xfId="0" applyFont="1" applyFill="1" applyBorder="1" applyAlignment="1" applyProtection="1">
      <alignment horizontal="center" vertical="center" wrapText="1"/>
      <protection hidden="1"/>
    </xf>
    <xf numFmtId="0" fontId="27" fillId="29" borderId="0" xfId="0" applyFont="1" applyFill="1" applyProtection="1">
      <protection hidden="1"/>
    </xf>
    <xf numFmtId="0" fontId="30" fillId="29" borderId="0" xfId="0" applyFont="1" applyFill="1" applyAlignment="1" applyProtection="1">
      <alignment horizontal="center" vertical="center" wrapText="1"/>
      <protection hidden="1"/>
    </xf>
    <xf numFmtId="0" fontId="27" fillId="34" borderId="11" xfId="0" applyFont="1" applyFill="1" applyBorder="1" applyAlignment="1" applyProtection="1">
      <alignment horizontal="center" vertical="center"/>
      <protection hidden="1"/>
    </xf>
    <xf numFmtId="0" fontId="27" fillId="34" borderId="11" xfId="0" applyFont="1" applyFill="1" applyBorder="1" applyAlignment="1" applyProtection="1">
      <alignment horizontal="center" vertical="center" wrapText="1"/>
      <protection hidden="1"/>
    </xf>
    <xf numFmtId="44" fontId="28" fillId="34" borderId="15" xfId="61" applyFont="1" applyFill="1" applyBorder="1" applyAlignment="1" applyProtection="1">
      <alignment horizontal="center" vertical="center"/>
      <protection hidden="1"/>
    </xf>
    <xf numFmtId="0" fontId="27" fillId="17" borderId="0" xfId="0" applyFont="1" applyFill="1" applyProtection="1">
      <protection hidden="1"/>
    </xf>
    <xf numFmtId="0" fontId="30" fillId="17" borderId="12" xfId="0" applyFont="1" applyFill="1" applyBorder="1" applyAlignment="1" applyProtection="1">
      <alignment horizontal="center" vertical="center" wrapText="1"/>
      <protection hidden="1"/>
    </xf>
    <xf numFmtId="0" fontId="27" fillId="36" borderId="0" xfId="0" applyFont="1" applyFill="1" applyProtection="1">
      <protection hidden="1"/>
    </xf>
    <xf numFmtId="0" fontId="27" fillId="25" borderId="0" xfId="0" applyFont="1" applyFill="1" applyProtection="1">
      <protection hidden="1"/>
    </xf>
    <xf numFmtId="0" fontId="30" fillId="25" borderId="12" xfId="0" applyFont="1" applyFill="1" applyBorder="1" applyAlignment="1" applyProtection="1">
      <alignment horizontal="center" vertical="center" wrapText="1"/>
      <protection hidden="1"/>
    </xf>
    <xf numFmtId="0" fontId="29" fillId="0" borderId="0" xfId="0" applyFont="1" applyAlignment="1" applyProtection="1">
      <alignment horizontal="center" wrapText="1"/>
      <protection hidden="1"/>
    </xf>
    <xf numFmtId="0" fontId="28" fillId="34" borderId="16" xfId="0" applyFont="1" applyFill="1" applyBorder="1" applyAlignment="1" applyProtection="1">
      <alignment horizontal="center"/>
      <protection hidden="1"/>
    </xf>
    <xf numFmtId="0" fontId="28" fillId="34" borderId="17" xfId="0" applyFont="1" applyFill="1" applyBorder="1" applyAlignment="1" applyProtection="1">
      <alignment horizontal="center"/>
      <protection hidden="1"/>
    </xf>
    <xf numFmtId="0" fontId="28" fillId="34" borderId="18" xfId="0" applyFont="1" applyFill="1" applyBorder="1" applyAlignment="1" applyProtection="1">
      <alignment horizontal="center"/>
      <protection hidden="1"/>
    </xf>
    <xf numFmtId="0" fontId="31" fillId="0" borderId="0" xfId="0" applyFont="1" applyProtection="1">
      <protection hidden="1"/>
    </xf>
    <xf numFmtId="0" fontId="32" fillId="0" borderId="0" xfId="0" applyFont="1" applyAlignment="1" applyProtection="1">
      <alignment horizontal="left" vertical="center"/>
      <protection hidden="1"/>
    </xf>
    <xf numFmtId="0" fontId="31" fillId="0" borderId="0" xfId="0" applyFont="1" applyAlignment="1" applyProtection="1">
      <alignment wrapText="1"/>
      <protection hidden="1"/>
    </xf>
    <xf numFmtId="0" fontId="34" fillId="0" borderId="0" xfId="0" applyFont="1" applyProtection="1">
      <protection hidden="1"/>
    </xf>
    <xf numFmtId="0" fontId="35" fillId="0" borderId="0" xfId="0" applyFont="1" applyAlignment="1" applyProtection="1">
      <alignment horizontal="center" wrapText="1"/>
      <protection hidden="1"/>
    </xf>
    <xf numFmtId="0" fontId="32" fillId="0" borderId="0" xfId="0" applyFont="1" applyAlignment="1" applyProtection="1">
      <alignment vertical="center"/>
      <protection hidden="1"/>
    </xf>
    <xf numFmtId="1" fontId="0" fillId="0" borderId="0" xfId="0" applyNumberFormat="1" applyFont="1" applyAlignment="1">
      <alignment horizontal="center"/>
    </xf>
    <xf numFmtId="1" fontId="36" fillId="0" borderId="0" xfId="0" applyNumberFormat="1" applyFont="1" applyAlignment="1" applyProtection="1">
      <alignment horizontal="center"/>
      <protection hidden="1"/>
    </xf>
    <xf numFmtId="1" fontId="0" fillId="0" borderId="0" xfId="0" applyNumberFormat="1" applyFont="1" applyAlignment="1" applyProtection="1">
      <alignment horizontal="center"/>
      <protection hidden="1"/>
    </xf>
    <xf numFmtId="0" fontId="0" fillId="0" borderId="0" xfId="0" applyFont="1"/>
    <xf numFmtId="0" fontId="36" fillId="0" borderId="0" xfId="0" applyFont="1" applyAlignment="1" applyProtection="1">
      <alignment horizontal="left"/>
      <protection hidden="1"/>
    </xf>
    <xf numFmtId="0" fontId="36" fillId="0" borderId="0" xfId="0" applyFont="1" applyProtection="1">
      <protection hidden="1"/>
    </xf>
    <xf numFmtId="2" fontId="37" fillId="0" borderId="0" xfId="61" applyNumberFormat="1" applyFont="1" applyProtection="1">
      <protection hidden="1"/>
    </xf>
    <xf numFmtId="0" fontId="36" fillId="10" borderId="0" xfId="0" applyFont="1" applyFill="1" applyAlignment="1" applyProtection="1">
      <alignment horizontal="center" vertical="center"/>
      <protection hidden="1"/>
    </xf>
    <xf numFmtId="0" fontId="36" fillId="33" borderId="0" xfId="0" applyFont="1" applyFill="1" applyAlignment="1" applyProtection="1">
      <alignment horizontal="center" vertical="center" wrapText="1"/>
      <protection hidden="1"/>
    </xf>
    <xf numFmtId="44" fontId="36" fillId="0" borderId="0" xfId="0" applyNumberFormat="1" applyFont="1" applyProtection="1">
      <protection hidden="1"/>
    </xf>
    <xf numFmtId="0" fontId="0" fillId="0" borderId="0" xfId="0" applyFont="1" applyProtection="1">
      <protection hidden="1"/>
    </xf>
    <xf numFmtId="9" fontId="0" fillId="0" borderId="0" xfId="0" applyNumberFormat="1" applyFont="1" applyProtection="1">
      <protection hidden="1"/>
    </xf>
    <xf numFmtId="0" fontId="18" fillId="0" borderId="0" xfId="0" applyFont="1" applyProtection="1">
      <protection hidden="1"/>
    </xf>
    <xf numFmtId="49" fontId="18" fillId="0" borderId="0" xfId="0" applyNumberFormat="1" applyFont="1" applyProtection="1">
      <protection hidden="1"/>
    </xf>
    <xf numFmtId="49" fontId="0" fillId="0" borderId="0" xfId="0" applyNumberFormat="1" applyFont="1" applyProtection="1">
      <protection hidden="1"/>
    </xf>
    <xf numFmtId="0" fontId="18" fillId="37" borderId="0" xfId="0" applyFont="1" applyFill="1" applyProtection="1">
      <protection hidden="1"/>
    </xf>
    <xf numFmtId="49" fontId="18" fillId="37" borderId="0" xfId="0" applyNumberFormat="1" applyFont="1" applyFill="1" applyProtection="1">
      <protection hidden="1"/>
    </xf>
    <xf numFmtId="3" fontId="0" fillId="0" borderId="0" xfId="0" applyNumberFormat="1" applyFont="1" applyProtection="1">
      <protection hidden="1"/>
    </xf>
    <xf numFmtId="0" fontId="0" fillId="38" borderId="0" xfId="0" applyFont="1" applyFill="1" applyProtection="1">
      <protection hidden="1"/>
    </xf>
    <xf numFmtId="0" fontId="0" fillId="38" borderId="0" xfId="0" applyFont="1" applyFill="1" applyAlignment="1" applyProtection="1">
      <alignment wrapText="1"/>
      <protection hidden="1"/>
    </xf>
    <xf numFmtId="0" fontId="33" fillId="0" borderId="0" xfId="0" applyFont="1" applyAlignment="1" applyProtection="1">
      <alignment horizontal="left" vertical="center"/>
      <protection hidden="1"/>
    </xf>
    <xf numFmtId="0" fontId="33" fillId="0" borderId="0" xfId="0" applyFont="1" applyAlignment="1" applyProtection="1">
      <alignment horizontal="center" vertical="center"/>
      <protection hidden="1"/>
    </xf>
  </cellXfs>
  <cellStyles count="5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ítulo" xfId="20"/>
    <cellStyle name="Título 1" xfId="21"/>
    <cellStyle name="Título 2" xfId="22"/>
    <cellStyle name="Título 3" xfId="23"/>
    <cellStyle name="Encabezado 4" xfId="24"/>
    <cellStyle name="Buena" xfId="25"/>
    <cellStyle name="Incorrecto" xfId="26"/>
    <cellStyle name="Neutral" xfId="27"/>
    <cellStyle name="Entrada" xfId="28"/>
    <cellStyle name="Salida" xfId="29"/>
    <cellStyle name="Cálculo" xfId="30"/>
    <cellStyle name="Celda vinculada" xfId="31"/>
    <cellStyle name="Celda de comprobación" xfId="32"/>
    <cellStyle name="Texto de advertencia" xfId="33"/>
    <cellStyle name="Notas" xfId="34"/>
    <cellStyle name="Texto explicativo" xfId="35"/>
    <cellStyle name="Total" xfId="36"/>
    <cellStyle name="Énfasis1" xfId="37"/>
    <cellStyle name="20% - Énfasis1" xfId="38"/>
    <cellStyle name="40% - Énfasis1" xfId="39"/>
    <cellStyle name="60% - Énfasis1" xfId="40"/>
    <cellStyle name="Énfasis2" xfId="41"/>
    <cellStyle name="20% - Énfasis2" xfId="42"/>
    <cellStyle name="40% - Énfasis2" xfId="43"/>
    <cellStyle name="60% - Énfasis2" xfId="44"/>
    <cellStyle name="Énfasis3" xfId="45"/>
    <cellStyle name="20% - Énfasis3" xfId="46"/>
    <cellStyle name="40% - Énfasis3" xfId="47"/>
    <cellStyle name="60% - Énfasis3" xfId="48"/>
    <cellStyle name="Énfasis4" xfId="49"/>
    <cellStyle name="20% - Énfasis4" xfId="50"/>
    <cellStyle name="40% - Énfasis4" xfId="51"/>
    <cellStyle name="60% - Énfasis4" xfId="52"/>
    <cellStyle name="Énfasis5" xfId="53"/>
    <cellStyle name="20% - Énfasis5" xfId="54"/>
    <cellStyle name="40% - Énfasis5" xfId="55"/>
    <cellStyle name="60% - Énfasis5" xfId="56"/>
    <cellStyle name="Énfasis6" xfId="57"/>
    <cellStyle name="20% - Énfasis6" xfId="58"/>
    <cellStyle name="40% - Énfasis6" xfId="59"/>
    <cellStyle name="60% - Énfasis6" xfId="60"/>
    <cellStyle name="Moneda" xfId="61"/>
    <cellStyle name="Comma 2" xfId="62"/>
    <cellStyle name="Comma 4" xfId="63"/>
    <cellStyle name="Comma_Lista General ATAP(Agosto 2005)" xfId="64"/>
    <cellStyle name="Currency 2" xfId="65"/>
    <cellStyle name="Millares 2" xfId="66"/>
    <cellStyle name="Normal 2" xfId="67"/>
    <cellStyle name="Normal 3" xfId="68"/>
    <cellStyle name="Normal 3 2" xfId="69"/>
    <cellStyle name="Normal 41" xfId="70"/>
    <cellStyle name="Normal 8" xfId="71"/>
    <cellStyle name="S5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647700</xdr:colOff>
      <xdr:row>23</xdr:row>
      <xdr:rowOff>114300</xdr:rowOff>
    </xdr:from>
    <xdr:to>
      <xdr:col>12</xdr:col>
      <xdr:colOff>533400</xdr:colOff>
      <xdr:row>29</xdr:row>
      <xdr:rowOff>95250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87575" y="5391150"/>
          <a:ext cx="1781175" cy="21050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11</xdr:col>
      <xdr:colOff>457200</xdr:colOff>
      <xdr:row>15</xdr:row>
      <xdr:rowOff>76200</xdr:rowOff>
    </xdr:from>
    <xdr:to>
      <xdr:col>12</xdr:col>
      <xdr:colOff>438150</xdr:colOff>
      <xdr:row>21</xdr:row>
      <xdr:rowOff>123825</xdr:rowOff>
    </xdr:to>
    <xdr:pic>
      <xdr:nvPicPr>
        <xdr:cNvPr id="8" name="7 Imagen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830550" y="3038475"/>
          <a:ext cx="74295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304800</xdr:colOff>
      <xdr:row>1</xdr:row>
      <xdr:rowOff>95250</xdr:rowOff>
    </xdr:from>
    <xdr:to>
      <xdr:col>5</xdr:col>
      <xdr:colOff>19050</xdr:colOff>
      <xdr:row>6</xdr:row>
      <xdr:rowOff>57150</xdr:rowOff>
    </xdr:to>
    <xdr:pic>
      <xdr:nvPicPr>
        <xdr:cNvPr id="5" name="Imagen 4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0375" t="21697" r="2680" b="24050"/>
        <a:stretch>
          <a:fillRect/>
        </a:stretch>
      </xdr:blipFill>
      <xdr:spPr>
        <a:xfrm>
          <a:off x="3305175" y="285750"/>
          <a:ext cx="2038350" cy="914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76200</xdr:rowOff>
    </xdr:from>
    <xdr:to>
      <xdr:col>2</xdr:col>
      <xdr:colOff>581025</xdr:colOff>
      <xdr:row>6</xdr:row>
      <xdr:rowOff>180975</xdr:rowOff>
    </xdr:to>
    <xdr:pic>
      <xdr:nvPicPr>
        <xdr:cNvPr id="6" name="Imagen 5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200"/>
          <a:ext cx="2495550" cy="1247775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8</xdr:col>
      <xdr:colOff>142875</xdr:colOff>
      <xdr:row>1</xdr:row>
      <xdr:rowOff>9525</xdr:rowOff>
    </xdr:from>
    <xdr:ext cx="4219575" cy="466725"/>
    <xdr:sp macro="" textlink="">
      <xdr:nvSpPr>
        <xdr:cNvPr id="7" name="CuadroTexto 6"/>
        <xdr:cNvSpPr txBox="1"/>
      </xdr:nvSpPr>
      <xdr:spPr>
        <a:xfrm>
          <a:off x="10220325" y="200025"/>
          <a:ext cx="4219575" cy="4667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2400">
              <a:solidFill>
                <a:schemeClr val="tx1">
                  <a:lumMod val="85000"/>
                  <a:lumOff val="15000"/>
                </a:schemeClr>
              </a:solidFill>
              <a:latin typeface="Calibri Light" panose="020F0302020204030204" pitchFamily="34" charset="0"/>
              <a:cs typeface="Calibri Light" panose="020F0302020204030204" pitchFamily="34" charset="0"/>
            </a:rPr>
            <a:t>Cotizador Bancos de Capacitores</a:t>
          </a:r>
        </a:p>
      </xdr:txBody>
    </xdr:sp>
    <xdr:clientData/>
  </xdr:oneCellAnchor>
  <xdr:oneCellAnchor>
    <xdr:from>
      <xdr:col>8</xdr:col>
      <xdr:colOff>714375</xdr:colOff>
      <xdr:row>3</xdr:row>
      <xdr:rowOff>76200</xdr:rowOff>
    </xdr:from>
    <xdr:ext cx="2809875" cy="371475"/>
    <xdr:sp macro="" textlink="">
      <xdr:nvSpPr>
        <xdr:cNvPr id="9" name="CuadroTexto 8"/>
        <xdr:cNvSpPr txBox="1"/>
      </xdr:nvSpPr>
      <xdr:spPr>
        <a:xfrm>
          <a:off x="10791825" y="647700"/>
          <a:ext cx="2809875" cy="3714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800">
              <a:solidFill>
                <a:schemeClr val="tx1">
                  <a:lumMod val="85000"/>
                  <a:lumOff val="15000"/>
                </a:schemeClr>
              </a:solidFill>
              <a:latin typeface="Calibri Light" panose="020F0302020204030204" pitchFamily="34" charset="0"/>
              <a:cs typeface="Calibri Light" panose="020F0302020204030204" pitchFamily="34" charset="0"/>
            </a:rPr>
            <a:t>Distribución en Baja Tensión</a:t>
          </a:r>
        </a:p>
      </xdr:txBody>
    </xdr:sp>
    <xdr:clientData/>
  </xdr:oneCellAnchor>
  <xdr:twoCellAnchor>
    <xdr:from>
      <xdr:col>8</xdr:col>
      <xdr:colOff>323850</xdr:colOff>
      <xdr:row>5</xdr:row>
      <xdr:rowOff>114300</xdr:rowOff>
    </xdr:from>
    <xdr:to>
      <xdr:col>10</xdr:col>
      <xdr:colOff>123825</xdr:colOff>
      <xdr:row>5</xdr:row>
      <xdr:rowOff>161925</xdr:rowOff>
    </xdr:to>
    <xdr:sp macro="" textlink="">
      <xdr:nvSpPr>
        <xdr:cNvPr id="11" name="Rectángulo 10"/>
        <xdr:cNvSpPr/>
      </xdr:nvSpPr>
      <xdr:spPr>
        <a:xfrm>
          <a:off x="10401300" y="1066800"/>
          <a:ext cx="3962400" cy="47625"/>
        </a:xfrm>
        <a:prstGeom prst="rect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AB334"/>
  <sheetViews>
    <sheetView zoomScale="90" zoomScaleNormal="90" workbookViewId="0" topLeftCell="J1">
      <pane ySplit="1" topLeftCell="A32" activePane="bottomLeft" state="frozen"/>
      <selection pane="topLeft" activeCell="E1" sqref="E1"/>
      <selection pane="bottomLeft" activeCell="N1" sqref="N1:Y1048576"/>
    </sheetView>
  </sheetViews>
  <sheetFormatPr defaultColWidth="11.421875" defaultRowHeight="15"/>
  <cols>
    <col min="13" max="13" width="11.421875" style="5" customWidth="1"/>
    <col min="14" max="14" width="11.421875" style="4" hidden="1" customWidth="1"/>
    <col min="15" max="15" width="11.421875" style="16" hidden="1" customWidth="1"/>
    <col min="16" max="16" width="10.00390625" style="16" hidden="1" customWidth="1"/>
    <col min="17" max="17" width="11.421875" style="16" hidden="1" customWidth="1"/>
    <col min="18" max="18" width="8.28125" style="16" hidden="1" customWidth="1"/>
    <col min="19" max="19" width="6.28125" style="16" hidden="1" customWidth="1"/>
    <col min="20" max="20" width="23.00390625" style="16" hidden="1" customWidth="1"/>
    <col min="21" max="21" width="11.421875" style="16" hidden="1" customWidth="1"/>
    <col min="22" max="24" width="11.421875" style="4" hidden="1" customWidth="1"/>
    <col min="25" max="25" width="11.421875" style="15" hidden="1" customWidth="1"/>
  </cols>
  <sheetData>
    <row r="1" spans="15:21" ht="23.25" customHeight="1">
      <c r="O1" s="16" t="s">
        <v>0</v>
      </c>
      <c r="P1" s="16" t="s">
        <v>322</v>
      </c>
      <c r="Q1" s="16" t="s">
        <v>321</v>
      </c>
      <c r="R1" s="16" t="s">
        <v>1</v>
      </c>
      <c r="S1" s="16" t="s">
        <v>317</v>
      </c>
      <c r="T1" s="16" t="s">
        <v>318</v>
      </c>
      <c r="U1" s="16" t="s">
        <v>324</v>
      </c>
    </row>
    <row r="2" spans="14:22" ht="15">
      <c r="N2" s="4" t="str">
        <f>CONCATENATE('bancos fijos'!S2,'bancos fijos'!T2,'bancos fijos'!R2)</f>
        <v>240no5</v>
      </c>
      <c r="O2" s="16" t="s">
        <v>4</v>
      </c>
      <c r="P2" s="16" t="s">
        <v>323</v>
      </c>
      <c r="Q2" s="16" t="s">
        <v>5</v>
      </c>
      <c r="R2" s="16">
        <v>5</v>
      </c>
      <c r="S2" s="16">
        <v>240</v>
      </c>
      <c r="T2" s="16" t="s">
        <v>319</v>
      </c>
      <c r="U2" s="16" t="s">
        <v>62</v>
      </c>
      <c r="V2" s="4" t="s">
        <v>705</v>
      </c>
    </row>
    <row r="3" spans="4:22" ht="15">
      <c r="D3" t="e">
        <f>IF(bancos!#REF!=240,'bancos fijos'!E3,IF(bancos!#REF!=480,'bancos fijos'!G3,IF(bancos!#REF!=600,'bancos fijos'!I3,0)))</f>
        <v>#REF!</v>
      </c>
      <c r="E3">
        <v>5</v>
      </c>
      <c r="F3">
        <v>240</v>
      </c>
      <c r="G3">
        <v>5</v>
      </c>
      <c r="H3">
        <v>480</v>
      </c>
      <c r="I3" s="1">
        <v>10</v>
      </c>
      <c r="J3">
        <v>600</v>
      </c>
      <c r="N3" s="4" t="str">
        <f>CONCATENATE('bancos fijos'!S3,'bancos fijos'!T3,'bancos fijos'!R3)</f>
        <v>240no7</v>
      </c>
      <c r="O3" s="16" t="s">
        <v>6</v>
      </c>
      <c r="P3" s="16" t="s">
        <v>323</v>
      </c>
      <c r="Q3" s="16" t="s">
        <v>7</v>
      </c>
      <c r="R3" s="16">
        <v>7</v>
      </c>
      <c r="S3" s="16">
        <v>240</v>
      </c>
      <c r="T3" s="16" t="s">
        <v>319</v>
      </c>
      <c r="U3" s="16" t="s">
        <v>62</v>
      </c>
      <c r="V3" s="4" t="s">
        <v>706</v>
      </c>
    </row>
    <row r="4" spans="4:22" ht="15">
      <c r="D4" t="e">
        <f>IF(bancos!#REF!=240,'bancos fijos'!E4,IF(bancos!#REF!=480,'bancos fijos'!G4,IF(bancos!#REF!=600,'bancos fijos'!I4,0)))</f>
        <v>#REF!</v>
      </c>
      <c r="E4">
        <v>7</v>
      </c>
      <c r="F4">
        <v>240</v>
      </c>
      <c r="G4">
        <v>10</v>
      </c>
      <c r="H4">
        <v>480</v>
      </c>
      <c r="I4" s="1">
        <v>15</v>
      </c>
      <c r="J4">
        <v>600</v>
      </c>
      <c r="N4" s="4" t="str">
        <f>CONCATENATE('bancos fijos'!S4,'bancos fijos'!T4,'bancos fijos'!R4)</f>
        <v>240no10</v>
      </c>
      <c r="O4" s="16" t="s">
        <v>8</v>
      </c>
      <c r="P4" s="16" t="s">
        <v>323</v>
      </c>
      <c r="Q4" s="16" t="s">
        <v>9</v>
      </c>
      <c r="R4" s="16">
        <v>10</v>
      </c>
      <c r="S4" s="16">
        <v>240</v>
      </c>
      <c r="T4" s="16" t="s">
        <v>319</v>
      </c>
      <c r="U4" s="16" t="s">
        <v>62</v>
      </c>
      <c r="V4" s="4" t="s">
        <v>707</v>
      </c>
    </row>
    <row r="5" spans="4:22" ht="15">
      <c r="D5" t="e">
        <f>IF(bancos!#REF!=240,'bancos fijos'!E5,IF(bancos!#REF!=480,'bancos fijos'!G5,IF(bancos!#REF!=600,'bancos fijos'!I5,0)))</f>
        <v>#REF!</v>
      </c>
      <c r="E5">
        <v>10</v>
      </c>
      <c r="F5">
        <v>240</v>
      </c>
      <c r="G5">
        <v>14</v>
      </c>
      <c r="H5">
        <v>480</v>
      </c>
      <c r="I5" s="1">
        <v>20</v>
      </c>
      <c r="J5">
        <v>600</v>
      </c>
      <c r="N5" s="4" t="str">
        <f>CONCATENATE('bancos fijos'!S5,'bancos fijos'!T5,'bancos fijos'!R5)</f>
        <v>240no15</v>
      </c>
      <c r="O5" s="16" t="s">
        <v>10</v>
      </c>
      <c r="P5" s="16" t="s">
        <v>323</v>
      </c>
      <c r="Q5" s="16" t="s">
        <v>11</v>
      </c>
      <c r="R5" s="16">
        <v>15</v>
      </c>
      <c r="S5" s="16">
        <v>240</v>
      </c>
      <c r="T5" s="16" t="s">
        <v>319</v>
      </c>
      <c r="U5" s="16" t="s">
        <v>62</v>
      </c>
      <c r="V5" s="4" t="s">
        <v>708</v>
      </c>
    </row>
    <row r="6" spans="4:22" ht="15">
      <c r="D6" t="e">
        <f>IF(bancos!#REF!=240,'bancos fijos'!E6,IF(bancos!#REF!=480,'bancos fijos'!G6,IF(bancos!#REF!=600,'bancos fijos'!I6,0)))</f>
        <v>#REF!</v>
      </c>
      <c r="E6">
        <v>15</v>
      </c>
      <c r="F6">
        <v>240</v>
      </c>
      <c r="G6">
        <v>20</v>
      </c>
      <c r="H6">
        <v>480</v>
      </c>
      <c r="I6" s="1">
        <v>30</v>
      </c>
      <c r="J6">
        <v>600</v>
      </c>
      <c r="N6" s="4" t="str">
        <f>CONCATENATE('bancos fijos'!S6,'bancos fijos'!T6,'bancos fijos'!R6)</f>
        <v>240no20</v>
      </c>
      <c r="O6" s="16" t="s">
        <v>12</v>
      </c>
      <c r="P6" s="16" t="s">
        <v>323</v>
      </c>
      <c r="Q6" s="16" t="s">
        <v>13</v>
      </c>
      <c r="R6" s="16">
        <v>20</v>
      </c>
      <c r="S6" s="16">
        <v>240</v>
      </c>
      <c r="T6" s="16" t="s">
        <v>319</v>
      </c>
      <c r="U6" s="16" t="s">
        <v>62</v>
      </c>
      <c r="V6" s="4" t="s">
        <v>709</v>
      </c>
    </row>
    <row r="7" spans="4:22" ht="15">
      <c r="D7" t="e">
        <f>IF(bancos!#REF!=240,'bancos fijos'!E7,IF(bancos!#REF!=480,'bancos fijos'!G7,IF(bancos!#REF!=600,'bancos fijos'!I7,0)))</f>
        <v>#REF!</v>
      </c>
      <c r="E7">
        <v>20</v>
      </c>
      <c r="F7">
        <v>240</v>
      </c>
      <c r="G7">
        <v>25</v>
      </c>
      <c r="H7">
        <v>480</v>
      </c>
      <c r="I7" s="1">
        <v>40</v>
      </c>
      <c r="J7">
        <v>600</v>
      </c>
      <c r="N7" s="4" t="str">
        <f>CONCATENATE('bancos fijos'!S7,'bancos fijos'!T7,'bancos fijos'!R7)</f>
        <v>240no25</v>
      </c>
      <c r="O7" s="16" t="s">
        <v>14</v>
      </c>
      <c r="P7" s="16" t="s">
        <v>323</v>
      </c>
      <c r="Q7" s="16" t="s">
        <v>15</v>
      </c>
      <c r="R7" s="16">
        <v>25</v>
      </c>
      <c r="S7" s="16">
        <v>240</v>
      </c>
      <c r="T7" s="16" t="s">
        <v>319</v>
      </c>
      <c r="U7" s="16" t="s">
        <v>62</v>
      </c>
      <c r="V7" s="4" t="s">
        <v>710</v>
      </c>
    </row>
    <row r="8" spans="4:22" ht="15">
      <c r="D8" t="e">
        <f>IF(bancos!#REF!=240,'bancos fijos'!E8,IF(bancos!#REF!=480,'bancos fijos'!G8,IF(bancos!#REF!=600,'bancos fijos'!I8,0)))</f>
        <v>#REF!</v>
      </c>
      <c r="E8">
        <v>25</v>
      </c>
      <c r="F8">
        <v>240</v>
      </c>
      <c r="G8">
        <v>30</v>
      </c>
      <c r="H8">
        <v>480</v>
      </c>
      <c r="I8" s="1">
        <v>50</v>
      </c>
      <c r="J8">
        <v>600</v>
      </c>
      <c r="N8" s="4" t="str">
        <f>CONCATENATE('bancos fijos'!S8,'bancos fijos'!T8,'bancos fijos'!R8)</f>
        <v>240no30</v>
      </c>
      <c r="O8" s="16" t="s">
        <v>16</v>
      </c>
      <c r="P8" s="16" t="s">
        <v>323</v>
      </c>
      <c r="Q8" s="16" t="s">
        <v>17</v>
      </c>
      <c r="R8" s="16">
        <v>30</v>
      </c>
      <c r="S8" s="16">
        <v>240</v>
      </c>
      <c r="T8" s="16" t="s">
        <v>319</v>
      </c>
      <c r="U8" s="16" t="s">
        <v>62</v>
      </c>
      <c r="V8" s="4" t="s">
        <v>711</v>
      </c>
    </row>
    <row r="9" spans="4:22" ht="15">
      <c r="D9" t="e">
        <f>IF(bancos!#REF!=240,'bancos fijos'!E9,IF(bancos!#REF!=480,'bancos fijos'!G9,IF(bancos!#REF!=600,'bancos fijos'!I9,0)))</f>
        <v>#REF!</v>
      </c>
      <c r="E9">
        <v>30</v>
      </c>
      <c r="F9">
        <v>240</v>
      </c>
      <c r="G9">
        <v>35</v>
      </c>
      <c r="H9">
        <v>480</v>
      </c>
      <c r="I9" s="1">
        <v>60</v>
      </c>
      <c r="J9">
        <v>600</v>
      </c>
      <c r="N9" s="4" t="str">
        <f>CONCATENATE('bancos fijos'!S9,'bancos fijos'!T9,'bancos fijos'!R9)</f>
        <v>240no40</v>
      </c>
      <c r="O9" s="16" t="s">
        <v>18</v>
      </c>
      <c r="P9" s="16" t="s">
        <v>323</v>
      </c>
      <c r="Q9" s="16" t="s">
        <v>19</v>
      </c>
      <c r="R9" s="16">
        <v>40</v>
      </c>
      <c r="S9" s="16">
        <v>240</v>
      </c>
      <c r="T9" s="16" t="s">
        <v>319</v>
      </c>
      <c r="U9" s="16" t="s">
        <v>62</v>
      </c>
      <c r="V9" s="4" t="s">
        <v>712</v>
      </c>
    </row>
    <row r="10" spans="4:22" ht="15">
      <c r="D10" t="e">
        <f>IF(bancos!#REF!=240,'bancos fijos'!E10,IF(bancos!#REF!=480,'bancos fijos'!G10,IF(bancos!#REF!=600,'bancos fijos'!I10,0)))</f>
        <v>#REF!</v>
      </c>
      <c r="E10">
        <v>40</v>
      </c>
      <c r="F10">
        <v>240</v>
      </c>
      <c r="G10">
        <v>40</v>
      </c>
      <c r="H10">
        <v>480</v>
      </c>
      <c r="I10" s="1">
        <v>70</v>
      </c>
      <c r="J10">
        <v>600</v>
      </c>
      <c r="N10" s="4" t="str">
        <f>CONCATENATE('bancos fijos'!S10,'bancos fijos'!T10,'bancos fijos'!R10)</f>
        <v>240no50</v>
      </c>
      <c r="O10" s="16" t="s">
        <v>20</v>
      </c>
      <c r="P10" s="16" t="s">
        <v>323</v>
      </c>
      <c r="Q10" s="16" t="s">
        <v>21</v>
      </c>
      <c r="R10" s="16">
        <v>50</v>
      </c>
      <c r="S10" s="16">
        <v>240</v>
      </c>
      <c r="T10" s="16" t="s">
        <v>319</v>
      </c>
      <c r="U10" s="16" t="s">
        <v>62</v>
      </c>
      <c r="V10" s="4" t="s">
        <v>713</v>
      </c>
    </row>
    <row r="11" spans="4:22" ht="15">
      <c r="D11" t="e">
        <f>IF(bancos!#REF!=240,'bancos fijos'!E11,IF(bancos!#REF!=480,'bancos fijos'!G11,IF(bancos!#REF!=600,'bancos fijos'!I11,0)))</f>
        <v>#REF!</v>
      </c>
      <c r="E11">
        <v>50</v>
      </c>
      <c r="F11">
        <v>240</v>
      </c>
      <c r="G11">
        <v>50</v>
      </c>
      <c r="H11">
        <v>480</v>
      </c>
      <c r="I11" s="1">
        <v>80</v>
      </c>
      <c r="J11">
        <v>600</v>
      </c>
      <c r="N11" s="4" t="str">
        <f>CONCATENATE('bancos fijos'!S11,'bancos fijos'!T11,'bancos fijos'!R11)</f>
        <v>240no60</v>
      </c>
      <c r="O11" s="16" t="s">
        <v>22</v>
      </c>
      <c r="P11" s="16" t="s">
        <v>323</v>
      </c>
      <c r="Q11" s="16" t="s">
        <v>23</v>
      </c>
      <c r="R11" s="16">
        <v>60</v>
      </c>
      <c r="S11" s="16">
        <v>240</v>
      </c>
      <c r="T11" s="16" t="s">
        <v>319</v>
      </c>
      <c r="U11" s="16" t="s">
        <v>62</v>
      </c>
      <c r="V11" s="4" t="s">
        <v>714</v>
      </c>
    </row>
    <row r="12" spans="4:22" ht="15">
      <c r="D12" t="e">
        <f>IF(bancos!#REF!=240,'bancos fijos'!E12,IF(bancos!#REF!=480,'bancos fijos'!G12,IF(bancos!#REF!=600,'bancos fijos'!I12,0)))</f>
        <v>#REF!</v>
      </c>
      <c r="E12">
        <v>60</v>
      </c>
      <c r="F12">
        <v>240</v>
      </c>
      <c r="G12">
        <v>60</v>
      </c>
      <c r="H12">
        <v>480</v>
      </c>
      <c r="I12" s="1">
        <v>90</v>
      </c>
      <c r="J12">
        <v>600</v>
      </c>
      <c r="N12" s="4" t="str">
        <f>CONCATENATE('bancos fijos'!S12,'bancos fijos'!T12,'bancos fijos'!R12)</f>
        <v>480no5</v>
      </c>
      <c r="O12" s="16" t="s">
        <v>24</v>
      </c>
      <c r="P12" s="16" t="s">
        <v>323</v>
      </c>
      <c r="Q12" s="16" t="s">
        <v>5</v>
      </c>
      <c r="R12" s="16">
        <v>5</v>
      </c>
      <c r="S12" s="16">
        <v>480</v>
      </c>
      <c r="T12" s="16" t="s">
        <v>319</v>
      </c>
      <c r="U12" s="16" t="s">
        <v>62</v>
      </c>
      <c r="V12" s="4" t="s">
        <v>715</v>
      </c>
    </row>
    <row r="13" spans="4:22" ht="15">
      <c r="D13" t="e">
        <f>IF(bancos!#REF!=240,'bancos fijos'!E13,IF(bancos!#REF!=480,'bancos fijos'!G13,IF(bancos!#REF!=600,'bancos fijos'!I13,0)))</f>
        <v>#REF!</v>
      </c>
      <c r="G13">
        <v>65</v>
      </c>
      <c r="H13">
        <v>480</v>
      </c>
      <c r="I13" s="1">
        <v>100</v>
      </c>
      <c r="J13">
        <v>600</v>
      </c>
      <c r="N13" s="4" t="str">
        <f>CONCATENATE('bancos fijos'!S13,'bancos fijos'!T13,'bancos fijos'!R13)</f>
        <v>480no10</v>
      </c>
      <c r="O13" s="16" t="s">
        <v>25</v>
      </c>
      <c r="P13" s="16" t="s">
        <v>323</v>
      </c>
      <c r="Q13" s="16" t="s">
        <v>9</v>
      </c>
      <c r="R13" s="16">
        <v>10</v>
      </c>
      <c r="S13" s="16">
        <v>480</v>
      </c>
      <c r="T13" s="16" t="s">
        <v>319</v>
      </c>
      <c r="U13" s="16" t="s">
        <v>62</v>
      </c>
      <c r="V13" s="4" t="s">
        <v>716</v>
      </c>
    </row>
    <row r="14" spans="4:22" ht="15">
      <c r="D14" t="e">
        <f>IF(bancos!#REF!=240,'bancos fijos'!E14,IF(bancos!#REF!=480,'bancos fijos'!G14,IF(bancos!#REF!=600,'bancos fijos'!I14,0)))</f>
        <v>#REF!</v>
      </c>
      <c r="G14">
        <v>70</v>
      </c>
      <c r="H14">
        <v>480</v>
      </c>
      <c r="N14" s="4" t="str">
        <f>CONCATENATE('bancos fijos'!S14,'bancos fijos'!T14,'bancos fijos'!R14)</f>
        <v>480no14</v>
      </c>
      <c r="O14" s="16" t="s">
        <v>26</v>
      </c>
      <c r="P14" s="16" t="s">
        <v>323</v>
      </c>
      <c r="Q14" s="16" t="s">
        <v>27</v>
      </c>
      <c r="R14" s="16">
        <v>14</v>
      </c>
      <c r="S14" s="16">
        <v>480</v>
      </c>
      <c r="T14" s="16" t="s">
        <v>319</v>
      </c>
      <c r="U14" s="16" t="s">
        <v>62</v>
      </c>
      <c r="V14" s="4" t="s">
        <v>717</v>
      </c>
    </row>
    <row r="15" spans="4:22" ht="15">
      <c r="D15" t="e">
        <f>IF(bancos!#REF!=240,'bancos fijos'!E15,IF(bancos!#REF!=480,'bancos fijos'!G15,IF(bancos!#REF!=600,'bancos fijos'!I15,0)))</f>
        <v>#REF!</v>
      </c>
      <c r="G15">
        <v>75</v>
      </c>
      <c r="H15">
        <v>480</v>
      </c>
      <c r="N15" s="4" t="str">
        <f>CONCATENATE('bancos fijos'!S15,'bancos fijos'!T15,'bancos fijos'!R15)</f>
        <v>480no20</v>
      </c>
      <c r="O15" s="16" t="s">
        <v>28</v>
      </c>
      <c r="P15" s="16" t="s">
        <v>323</v>
      </c>
      <c r="Q15" s="16" t="s">
        <v>13</v>
      </c>
      <c r="R15" s="16">
        <v>20</v>
      </c>
      <c r="S15" s="16">
        <v>480</v>
      </c>
      <c r="T15" s="16" t="s">
        <v>319</v>
      </c>
      <c r="U15" s="16" t="s">
        <v>62</v>
      </c>
      <c r="V15" s="4" t="s">
        <v>718</v>
      </c>
    </row>
    <row r="16" spans="4:22" ht="15">
      <c r="D16" t="e">
        <f>IF(bancos!#REF!=240,'bancos fijos'!E16,IF(bancos!#REF!=480,'bancos fijos'!G16,IF(bancos!#REF!=600,'bancos fijos'!I16,0)))</f>
        <v>#REF!</v>
      </c>
      <c r="G16">
        <v>80</v>
      </c>
      <c r="H16">
        <v>480</v>
      </c>
      <c r="N16" s="4" t="str">
        <f>CONCATENATE('bancos fijos'!S16,'bancos fijos'!T16,'bancos fijos'!R16)</f>
        <v>480no25</v>
      </c>
      <c r="O16" s="16" t="s">
        <v>29</v>
      </c>
      <c r="P16" s="16" t="s">
        <v>323</v>
      </c>
      <c r="Q16" s="16" t="s">
        <v>30</v>
      </c>
      <c r="R16" s="16">
        <v>25</v>
      </c>
      <c r="S16" s="16">
        <v>480</v>
      </c>
      <c r="T16" s="16" t="s">
        <v>319</v>
      </c>
      <c r="U16" s="16" t="s">
        <v>62</v>
      </c>
      <c r="V16" s="4" t="s">
        <v>719</v>
      </c>
    </row>
    <row r="17" spans="4:22" ht="15">
      <c r="D17" t="e">
        <f>IF(bancos!#REF!=240,'bancos fijos'!E17,IF(bancos!#REF!=480,'bancos fijos'!G17,IF(bancos!#REF!=600,'bancos fijos'!I17,0)))</f>
        <v>#REF!</v>
      </c>
      <c r="G17">
        <v>90</v>
      </c>
      <c r="H17">
        <v>480</v>
      </c>
      <c r="N17" s="4" t="str">
        <f>CONCATENATE('bancos fijos'!S17,'bancos fijos'!T17,'bancos fijos'!R17)</f>
        <v>480no30</v>
      </c>
      <c r="O17" s="16" t="s">
        <v>31</v>
      </c>
      <c r="P17" s="16" t="s">
        <v>323</v>
      </c>
      <c r="Q17" s="16" t="s">
        <v>17</v>
      </c>
      <c r="R17" s="16">
        <v>30</v>
      </c>
      <c r="S17" s="16">
        <v>480</v>
      </c>
      <c r="T17" s="16" t="s">
        <v>319</v>
      </c>
      <c r="U17" s="16" t="s">
        <v>62</v>
      </c>
      <c r="V17" s="4" t="s">
        <v>720</v>
      </c>
    </row>
    <row r="18" spans="4:22" ht="15">
      <c r="D18" t="e">
        <f>IF(bancos!#REF!=240,'bancos fijos'!E18,IF(bancos!#REF!=480,'bancos fijos'!G18,IF(bancos!#REF!=600,'bancos fijos'!I18,0)))</f>
        <v>#REF!</v>
      </c>
      <c r="G18">
        <v>100</v>
      </c>
      <c r="H18">
        <v>480</v>
      </c>
      <c r="N18" s="4" t="str">
        <f>CONCATENATE('bancos fijos'!S18,'bancos fijos'!T18,'bancos fijos'!R18)</f>
        <v>480no35</v>
      </c>
      <c r="O18" s="16" t="s">
        <v>32</v>
      </c>
      <c r="P18" s="16" t="s">
        <v>323</v>
      </c>
      <c r="Q18" s="16" t="s">
        <v>33</v>
      </c>
      <c r="R18" s="16">
        <v>35</v>
      </c>
      <c r="S18" s="16">
        <v>480</v>
      </c>
      <c r="T18" s="16" t="s">
        <v>319</v>
      </c>
      <c r="U18" s="16" t="s">
        <v>62</v>
      </c>
      <c r="V18" s="4" t="s">
        <v>721</v>
      </c>
    </row>
    <row r="19" spans="14:22" ht="15">
      <c r="N19" s="4" t="str">
        <f>CONCATENATE('bancos fijos'!S19,'bancos fijos'!T19,'bancos fijos'!R19)</f>
        <v>480no40</v>
      </c>
      <c r="O19" s="16" t="s">
        <v>34</v>
      </c>
      <c r="P19" s="16" t="s">
        <v>323</v>
      </c>
      <c r="Q19" s="16" t="s">
        <v>35</v>
      </c>
      <c r="R19" s="16">
        <v>40</v>
      </c>
      <c r="S19" s="16">
        <v>480</v>
      </c>
      <c r="T19" s="16" t="s">
        <v>319</v>
      </c>
      <c r="U19" s="16" t="s">
        <v>62</v>
      </c>
      <c r="V19" s="4" t="s">
        <v>722</v>
      </c>
    </row>
    <row r="20" spans="14:22" ht="15">
      <c r="N20" s="4" t="str">
        <f>CONCATENATE('bancos fijos'!S20,'bancos fijos'!T20,'bancos fijos'!R20)</f>
        <v>480no50</v>
      </c>
      <c r="O20" s="16" t="s">
        <v>36</v>
      </c>
      <c r="P20" s="16" t="s">
        <v>323</v>
      </c>
      <c r="Q20" s="16" t="s">
        <v>21</v>
      </c>
      <c r="R20" s="16">
        <v>50</v>
      </c>
      <c r="S20" s="16">
        <v>480</v>
      </c>
      <c r="T20" s="16" t="s">
        <v>319</v>
      </c>
      <c r="U20" s="16" t="s">
        <v>62</v>
      </c>
      <c r="V20" s="4" t="s">
        <v>723</v>
      </c>
    </row>
    <row r="21" spans="14:22" ht="15">
      <c r="N21" s="4" t="str">
        <f>CONCATENATE('bancos fijos'!S21,'bancos fijos'!T21,'bancos fijos'!R21)</f>
        <v>480no60</v>
      </c>
      <c r="O21" s="16" t="s">
        <v>37</v>
      </c>
      <c r="P21" s="16" t="s">
        <v>323</v>
      </c>
      <c r="Q21" s="16" t="s">
        <v>23</v>
      </c>
      <c r="R21" s="16">
        <v>60</v>
      </c>
      <c r="S21" s="16">
        <v>480</v>
      </c>
      <c r="T21" s="16" t="s">
        <v>319</v>
      </c>
      <c r="U21" s="16" t="s">
        <v>62</v>
      </c>
      <c r="V21" s="4" t="s">
        <v>724</v>
      </c>
    </row>
    <row r="22" spans="14:22" ht="15">
      <c r="N22" s="4" t="str">
        <f>CONCATENATE('bancos fijos'!S22,'bancos fijos'!T22,'bancos fijos'!R22)</f>
        <v>480no65</v>
      </c>
      <c r="O22" s="16" t="s">
        <v>38</v>
      </c>
      <c r="P22" s="16" t="s">
        <v>323</v>
      </c>
      <c r="Q22" s="16" t="s">
        <v>39</v>
      </c>
      <c r="R22" s="16">
        <v>65</v>
      </c>
      <c r="S22" s="16">
        <v>480</v>
      </c>
      <c r="T22" s="16" t="s">
        <v>319</v>
      </c>
      <c r="U22" s="16" t="s">
        <v>62</v>
      </c>
      <c r="V22" s="4" t="s">
        <v>725</v>
      </c>
    </row>
    <row r="23" spans="14:22" ht="15">
      <c r="N23" s="4" t="str">
        <f>CONCATENATE('bancos fijos'!S23,'bancos fijos'!T23,'bancos fijos'!R23)</f>
        <v>480no70</v>
      </c>
      <c r="O23" s="16" t="s">
        <v>40</v>
      </c>
      <c r="P23" s="16" t="s">
        <v>323</v>
      </c>
      <c r="Q23" s="16" t="s">
        <v>41</v>
      </c>
      <c r="R23" s="16">
        <v>70</v>
      </c>
      <c r="S23" s="16">
        <v>480</v>
      </c>
      <c r="T23" s="16" t="s">
        <v>319</v>
      </c>
      <c r="U23" s="16" t="s">
        <v>62</v>
      </c>
      <c r="V23" s="4" t="s">
        <v>726</v>
      </c>
    </row>
    <row r="24" spans="14:22" ht="15">
      <c r="N24" s="4" t="str">
        <f>CONCATENATE('bancos fijos'!S24,'bancos fijos'!T24,'bancos fijos'!R24)</f>
        <v>480no75</v>
      </c>
      <c r="O24" s="16" t="s">
        <v>42</v>
      </c>
      <c r="P24" s="16" t="s">
        <v>323</v>
      </c>
      <c r="Q24" s="16" t="s">
        <v>43</v>
      </c>
      <c r="R24" s="16">
        <v>75</v>
      </c>
      <c r="S24" s="16">
        <v>480</v>
      </c>
      <c r="T24" s="16" t="s">
        <v>319</v>
      </c>
      <c r="U24" s="16" t="s">
        <v>62</v>
      </c>
      <c r="V24" s="4" t="s">
        <v>727</v>
      </c>
    </row>
    <row r="25" spans="14:22" ht="15">
      <c r="N25" s="4" t="str">
        <f>CONCATENATE('bancos fijos'!S25,'bancos fijos'!T25,'bancos fijos'!R25)</f>
        <v>480no80</v>
      </c>
      <c r="O25" s="16" t="s">
        <v>44</v>
      </c>
      <c r="P25" s="16" t="s">
        <v>323</v>
      </c>
      <c r="Q25" s="16" t="s">
        <v>45</v>
      </c>
      <c r="R25" s="16">
        <v>80</v>
      </c>
      <c r="S25" s="16">
        <v>480</v>
      </c>
      <c r="T25" s="16" t="s">
        <v>319</v>
      </c>
      <c r="U25" s="16" t="s">
        <v>62</v>
      </c>
      <c r="V25" s="4" t="s">
        <v>728</v>
      </c>
    </row>
    <row r="26" spans="14:22" ht="15">
      <c r="N26" s="4" t="str">
        <f>CONCATENATE('bancos fijos'!S26,'bancos fijos'!T26,'bancos fijos'!R26)</f>
        <v>480no90</v>
      </c>
      <c r="O26" s="16" t="s">
        <v>46</v>
      </c>
      <c r="P26" s="16" t="s">
        <v>323</v>
      </c>
      <c r="Q26" s="16" t="s">
        <v>47</v>
      </c>
      <c r="R26" s="16">
        <v>90</v>
      </c>
      <c r="S26" s="16">
        <v>480</v>
      </c>
      <c r="T26" s="16" t="s">
        <v>319</v>
      </c>
      <c r="U26" s="16" t="s">
        <v>62</v>
      </c>
      <c r="V26" s="4" t="s">
        <v>729</v>
      </c>
    </row>
    <row r="27" spans="14:22" ht="15">
      <c r="N27" s="4" t="str">
        <f>CONCATENATE('bancos fijos'!S27,'bancos fijos'!T27,'bancos fijos'!R27)</f>
        <v>480no100</v>
      </c>
      <c r="O27" s="16" t="s">
        <v>48</v>
      </c>
      <c r="P27" s="16" t="s">
        <v>323</v>
      </c>
      <c r="Q27" s="16" t="s">
        <v>49</v>
      </c>
      <c r="R27" s="16">
        <v>100</v>
      </c>
      <c r="S27" s="16">
        <v>480</v>
      </c>
      <c r="T27" s="16" t="s">
        <v>319</v>
      </c>
      <c r="U27" s="16" t="s">
        <v>62</v>
      </c>
      <c r="V27" s="4" t="s">
        <v>730</v>
      </c>
    </row>
    <row r="28" spans="14:22" ht="15">
      <c r="N28" s="4" t="str">
        <f>CONCATENATE('bancos fijos'!S28,'bancos fijos'!T28,'bancos fijos'!R28)</f>
        <v>600no10</v>
      </c>
      <c r="O28" s="16" t="s">
        <v>50</v>
      </c>
      <c r="P28" s="16" t="s">
        <v>323</v>
      </c>
      <c r="Q28" s="16" t="s">
        <v>9</v>
      </c>
      <c r="R28" s="16">
        <v>10</v>
      </c>
      <c r="S28" s="16">
        <v>600</v>
      </c>
      <c r="T28" s="16" t="s">
        <v>319</v>
      </c>
      <c r="U28" s="16" t="s">
        <v>62</v>
      </c>
      <c r="V28" s="4" t="s">
        <v>731</v>
      </c>
    </row>
    <row r="29" spans="14:22" ht="15">
      <c r="N29" s="4" t="str">
        <f>CONCATENATE('bancos fijos'!S29,'bancos fijos'!T29,'bancos fijos'!R29)</f>
        <v>600no15</v>
      </c>
      <c r="O29" s="16" t="s">
        <v>51</v>
      </c>
      <c r="P29" s="16" t="s">
        <v>323</v>
      </c>
      <c r="Q29" s="16" t="s">
        <v>11</v>
      </c>
      <c r="R29" s="16">
        <v>15</v>
      </c>
      <c r="S29" s="16">
        <v>600</v>
      </c>
      <c r="T29" s="16" t="s">
        <v>319</v>
      </c>
      <c r="U29" s="16" t="s">
        <v>62</v>
      </c>
      <c r="V29" s="4" t="s">
        <v>732</v>
      </c>
    </row>
    <row r="30" spans="14:22" ht="15">
      <c r="N30" s="4" t="str">
        <f>CONCATENATE('bancos fijos'!S30,'bancos fijos'!T30,'bancos fijos'!R30)</f>
        <v>600no20</v>
      </c>
      <c r="O30" s="16" t="s">
        <v>52</v>
      </c>
      <c r="P30" s="16" t="s">
        <v>323</v>
      </c>
      <c r="Q30" s="16" t="s">
        <v>13</v>
      </c>
      <c r="R30" s="16">
        <v>20</v>
      </c>
      <c r="S30" s="16">
        <v>600</v>
      </c>
      <c r="T30" s="16" t="s">
        <v>319</v>
      </c>
      <c r="U30" s="16" t="s">
        <v>62</v>
      </c>
      <c r="V30" s="4" t="s">
        <v>733</v>
      </c>
    </row>
    <row r="31" spans="14:22" ht="15">
      <c r="N31" s="4" t="str">
        <f>CONCATENATE('bancos fijos'!S31,'bancos fijos'!T31,'bancos fijos'!R31)</f>
        <v>600no30</v>
      </c>
      <c r="O31" s="16" t="s">
        <v>53</v>
      </c>
      <c r="P31" s="16" t="s">
        <v>323</v>
      </c>
      <c r="Q31" s="16" t="s">
        <v>17</v>
      </c>
      <c r="R31" s="16">
        <v>30</v>
      </c>
      <c r="S31" s="16">
        <v>600</v>
      </c>
      <c r="T31" s="16" t="s">
        <v>319</v>
      </c>
      <c r="U31" s="16" t="s">
        <v>62</v>
      </c>
      <c r="V31" s="4" t="s">
        <v>734</v>
      </c>
    </row>
    <row r="32" spans="14:22" ht="15">
      <c r="N32" s="4" t="str">
        <f>CONCATENATE('bancos fijos'!S32,'bancos fijos'!T32,'bancos fijos'!R32)</f>
        <v>600no40</v>
      </c>
      <c r="O32" s="16" t="s">
        <v>54</v>
      </c>
      <c r="P32" s="16" t="s">
        <v>323</v>
      </c>
      <c r="Q32" s="16" t="s">
        <v>19</v>
      </c>
      <c r="R32" s="16">
        <v>40</v>
      </c>
      <c r="S32" s="16">
        <v>600</v>
      </c>
      <c r="T32" s="16" t="s">
        <v>319</v>
      </c>
      <c r="U32" s="16" t="s">
        <v>62</v>
      </c>
      <c r="V32" s="4" t="s">
        <v>735</v>
      </c>
    </row>
    <row r="33" spans="14:22" ht="15">
      <c r="N33" s="4" t="str">
        <f>CONCATENATE('bancos fijos'!S33,'bancos fijos'!T33,'bancos fijos'!R33)</f>
        <v>600no50</v>
      </c>
      <c r="O33" s="16" t="s">
        <v>55</v>
      </c>
      <c r="P33" s="16" t="s">
        <v>323</v>
      </c>
      <c r="Q33" s="16" t="s">
        <v>21</v>
      </c>
      <c r="R33" s="16">
        <v>50</v>
      </c>
      <c r="S33" s="16">
        <v>600</v>
      </c>
      <c r="T33" s="16" t="s">
        <v>319</v>
      </c>
      <c r="U33" s="16" t="s">
        <v>62</v>
      </c>
      <c r="V33" s="4" t="s">
        <v>736</v>
      </c>
    </row>
    <row r="34" spans="14:22" ht="15">
      <c r="N34" s="4" t="str">
        <f>CONCATENATE('bancos fijos'!S34,'bancos fijos'!T34,'bancos fijos'!R34)</f>
        <v>600no60</v>
      </c>
      <c r="O34" s="16" t="s">
        <v>56</v>
      </c>
      <c r="P34" s="16" t="s">
        <v>323</v>
      </c>
      <c r="Q34" s="16" t="s">
        <v>23</v>
      </c>
      <c r="R34" s="16">
        <v>60</v>
      </c>
      <c r="S34" s="16">
        <v>600</v>
      </c>
      <c r="T34" s="16" t="s">
        <v>319</v>
      </c>
      <c r="U34" s="16" t="s">
        <v>62</v>
      </c>
      <c r="V34" s="4" t="s">
        <v>737</v>
      </c>
    </row>
    <row r="35" spans="14:22" ht="15">
      <c r="N35" s="4" t="str">
        <f>CONCATENATE('bancos fijos'!S35,'bancos fijos'!T35,'bancos fijos'!R35)</f>
        <v>600no70</v>
      </c>
      <c r="O35" s="16" t="s">
        <v>57</v>
      </c>
      <c r="P35" s="16" t="s">
        <v>323</v>
      </c>
      <c r="Q35" s="16" t="s">
        <v>41</v>
      </c>
      <c r="R35" s="16">
        <v>70</v>
      </c>
      <c r="S35" s="16">
        <v>600</v>
      </c>
      <c r="T35" s="16" t="s">
        <v>319</v>
      </c>
      <c r="U35" s="16" t="s">
        <v>62</v>
      </c>
      <c r="V35" s="4" t="s">
        <v>738</v>
      </c>
    </row>
    <row r="36" spans="14:22" ht="15">
      <c r="N36" s="4" t="str">
        <f>CONCATENATE('bancos fijos'!S36,'bancos fijos'!T36,'bancos fijos'!R36)</f>
        <v>600no80</v>
      </c>
      <c r="O36" s="16" t="s">
        <v>58</v>
      </c>
      <c r="P36" s="16" t="s">
        <v>323</v>
      </c>
      <c r="Q36" s="16" t="s">
        <v>45</v>
      </c>
      <c r="R36" s="16">
        <v>80</v>
      </c>
      <c r="S36" s="16">
        <v>600</v>
      </c>
      <c r="T36" s="16" t="s">
        <v>319</v>
      </c>
      <c r="U36" s="16" t="s">
        <v>62</v>
      </c>
      <c r="V36" s="4" t="s">
        <v>739</v>
      </c>
    </row>
    <row r="37" spans="14:22" ht="15">
      <c r="N37" s="4" t="str">
        <f>CONCATENATE('bancos fijos'!S37,'bancos fijos'!T37,'bancos fijos'!R37)</f>
        <v>600no90</v>
      </c>
      <c r="O37" s="16" t="s">
        <v>59</v>
      </c>
      <c r="P37" s="16" t="s">
        <v>323</v>
      </c>
      <c r="Q37" s="16" t="s">
        <v>60</v>
      </c>
      <c r="R37" s="16">
        <v>90</v>
      </c>
      <c r="S37" s="16">
        <v>600</v>
      </c>
      <c r="T37" s="16" t="s">
        <v>319</v>
      </c>
      <c r="U37" s="16" t="s">
        <v>62</v>
      </c>
      <c r="V37" s="4" t="s">
        <v>740</v>
      </c>
    </row>
    <row r="38" spans="14:22" ht="15">
      <c r="N38" s="4" t="str">
        <f>CONCATENATE('bancos fijos'!S38,'bancos fijos'!T38,'bancos fijos'!R38)</f>
        <v>600no100</v>
      </c>
      <c r="O38" s="16" t="s">
        <v>61</v>
      </c>
      <c r="P38" s="16" t="s">
        <v>323</v>
      </c>
      <c r="Q38" s="16" t="s">
        <v>49</v>
      </c>
      <c r="R38" s="16">
        <v>100</v>
      </c>
      <c r="S38" s="16">
        <v>600</v>
      </c>
      <c r="T38" s="16" t="s">
        <v>319</v>
      </c>
      <c r="U38" s="16" t="s">
        <v>62</v>
      </c>
      <c r="V38" s="4" t="s">
        <v>741</v>
      </c>
    </row>
    <row r="39" spans="14:22" ht="15">
      <c r="N39" s="4" t="str">
        <f>CONCATENATE('bancos fijos'!S39,'bancos fijos'!T39,'bancos fijos'!R39)</f>
        <v>240si5</v>
      </c>
      <c r="O39" s="16" t="s">
        <v>66</v>
      </c>
      <c r="P39" s="16" t="s">
        <v>65</v>
      </c>
      <c r="Q39" s="16" t="s">
        <v>5</v>
      </c>
      <c r="R39" s="16">
        <v>5</v>
      </c>
      <c r="S39" s="18">
        <v>240</v>
      </c>
      <c r="T39" s="18" t="s">
        <v>320</v>
      </c>
      <c r="U39" s="16" t="s">
        <v>62</v>
      </c>
      <c r="V39" s="4" t="s">
        <v>742</v>
      </c>
    </row>
    <row r="40" spans="14:22" ht="15">
      <c r="N40" s="4" t="str">
        <f>CONCATENATE('bancos fijos'!S40,'bancos fijos'!T40,'bancos fijos'!R40)</f>
        <v>240si7</v>
      </c>
      <c r="O40" s="16" t="s">
        <v>67</v>
      </c>
      <c r="P40" s="16" t="s">
        <v>65</v>
      </c>
      <c r="Q40" s="16" t="s">
        <v>7</v>
      </c>
      <c r="R40" s="16">
        <v>7</v>
      </c>
      <c r="S40" s="18">
        <v>240</v>
      </c>
      <c r="T40" s="18" t="s">
        <v>320</v>
      </c>
      <c r="U40" s="16" t="s">
        <v>62</v>
      </c>
      <c r="V40" s="4" t="s">
        <v>743</v>
      </c>
    </row>
    <row r="41" spans="14:22" ht="15">
      <c r="N41" s="4" t="str">
        <f>CONCATENATE('bancos fijos'!S41,'bancos fijos'!T41,'bancos fijos'!R41)</f>
        <v>240si10</v>
      </c>
      <c r="O41" s="16" t="s">
        <v>68</v>
      </c>
      <c r="P41" s="16" t="s">
        <v>65</v>
      </c>
      <c r="Q41" s="16" t="s">
        <v>9</v>
      </c>
      <c r="R41" s="16">
        <v>10</v>
      </c>
      <c r="S41" s="18">
        <v>240</v>
      </c>
      <c r="T41" s="18" t="s">
        <v>320</v>
      </c>
      <c r="U41" s="16" t="s">
        <v>62</v>
      </c>
      <c r="V41" s="4" t="s">
        <v>744</v>
      </c>
    </row>
    <row r="42" spans="14:22" ht="15">
      <c r="N42" s="4" t="str">
        <f>CONCATENATE('bancos fijos'!S42,'bancos fijos'!T42,'bancos fijos'!R42)</f>
        <v>240si15</v>
      </c>
      <c r="O42" s="16" t="s">
        <v>69</v>
      </c>
      <c r="P42" s="16" t="s">
        <v>65</v>
      </c>
      <c r="Q42" s="16" t="s">
        <v>11</v>
      </c>
      <c r="R42" s="16">
        <v>15</v>
      </c>
      <c r="S42" s="18">
        <v>240</v>
      </c>
      <c r="T42" s="18" t="s">
        <v>320</v>
      </c>
      <c r="U42" s="16" t="s">
        <v>62</v>
      </c>
      <c r="V42" s="4" t="s">
        <v>745</v>
      </c>
    </row>
    <row r="43" spans="14:22" ht="15">
      <c r="N43" s="4" t="str">
        <f>CONCATENATE('bancos fijos'!S43,'bancos fijos'!T43,'bancos fijos'!R43)</f>
        <v>240si20</v>
      </c>
      <c r="O43" s="16" t="s">
        <v>70</v>
      </c>
      <c r="P43" s="16" t="s">
        <v>65</v>
      </c>
      <c r="Q43" s="16" t="s">
        <v>71</v>
      </c>
      <c r="R43" s="16">
        <v>20</v>
      </c>
      <c r="S43" s="18">
        <v>240</v>
      </c>
      <c r="T43" s="18" t="s">
        <v>320</v>
      </c>
      <c r="U43" s="16" t="s">
        <v>62</v>
      </c>
      <c r="V43" s="4" t="s">
        <v>746</v>
      </c>
    </row>
    <row r="44" spans="14:22" ht="15">
      <c r="N44" s="4" t="str">
        <f>CONCATENATE('bancos fijos'!S44,'bancos fijos'!T44,'bancos fijos'!R44)</f>
        <v>240si25</v>
      </c>
      <c r="O44" s="16" t="s">
        <v>72</v>
      </c>
      <c r="P44" s="16" t="s">
        <v>65</v>
      </c>
      <c r="Q44" s="16" t="s">
        <v>15</v>
      </c>
      <c r="R44" s="16">
        <v>25</v>
      </c>
      <c r="S44" s="18">
        <v>240</v>
      </c>
      <c r="T44" s="18" t="s">
        <v>320</v>
      </c>
      <c r="U44" s="16" t="s">
        <v>62</v>
      </c>
      <c r="V44" s="4" t="s">
        <v>747</v>
      </c>
    </row>
    <row r="45" spans="14:22" ht="15">
      <c r="N45" s="4" t="str">
        <f>CONCATENATE('bancos fijos'!S45,'bancos fijos'!T45,'bancos fijos'!R45)</f>
        <v>240si30</v>
      </c>
      <c r="O45" s="16" t="s">
        <v>73</v>
      </c>
      <c r="P45" s="16" t="s">
        <v>65</v>
      </c>
      <c r="Q45" s="16" t="s">
        <v>17</v>
      </c>
      <c r="R45" s="16">
        <v>30</v>
      </c>
      <c r="S45" s="18">
        <v>240</v>
      </c>
      <c r="T45" s="18" t="s">
        <v>320</v>
      </c>
      <c r="U45" s="16" t="s">
        <v>62</v>
      </c>
      <c r="V45" s="4" t="s">
        <v>748</v>
      </c>
    </row>
    <row r="46" spans="14:22" ht="15">
      <c r="N46" s="4" t="str">
        <f>CONCATENATE('bancos fijos'!S46,'bancos fijos'!T46,'bancos fijos'!R46)</f>
        <v>240si40</v>
      </c>
      <c r="O46" s="16" t="s">
        <v>74</v>
      </c>
      <c r="P46" s="16" t="s">
        <v>65</v>
      </c>
      <c r="Q46" s="16" t="s">
        <v>19</v>
      </c>
      <c r="R46" s="16">
        <v>40</v>
      </c>
      <c r="S46" s="18">
        <v>240</v>
      </c>
      <c r="T46" s="18" t="s">
        <v>320</v>
      </c>
      <c r="U46" s="16" t="s">
        <v>62</v>
      </c>
      <c r="V46" s="4" t="s">
        <v>749</v>
      </c>
    </row>
    <row r="47" spans="14:22" ht="15">
      <c r="N47" s="4" t="str">
        <f>CONCATENATE('bancos fijos'!S47,'bancos fijos'!T47,'bancos fijos'!R47)</f>
        <v>240si50</v>
      </c>
      <c r="O47" s="16" t="s">
        <v>75</v>
      </c>
      <c r="P47" s="16" t="s">
        <v>65</v>
      </c>
      <c r="Q47" s="16" t="s">
        <v>21</v>
      </c>
      <c r="R47" s="16">
        <v>50</v>
      </c>
      <c r="S47" s="18">
        <v>240</v>
      </c>
      <c r="T47" s="18" t="s">
        <v>320</v>
      </c>
      <c r="U47" s="16" t="s">
        <v>62</v>
      </c>
      <c r="V47" s="4" t="s">
        <v>750</v>
      </c>
    </row>
    <row r="48" spans="14:22" ht="15">
      <c r="N48" s="4" t="str">
        <f>CONCATENATE('bancos fijos'!S48,'bancos fijos'!T48,'bancos fijos'!R48)</f>
        <v>240si60</v>
      </c>
      <c r="O48" s="16" t="s">
        <v>76</v>
      </c>
      <c r="P48" s="16" t="s">
        <v>65</v>
      </c>
      <c r="Q48" s="16" t="s">
        <v>23</v>
      </c>
      <c r="R48" s="16">
        <v>60</v>
      </c>
      <c r="S48" s="18">
        <v>240</v>
      </c>
      <c r="T48" s="18" t="s">
        <v>320</v>
      </c>
      <c r="U48" s="16" t="s">
        <v>62</v>
      </c>
      <c r="V48" s="4" t="s">
        <v>751</v>
      </c>
    </row>
    <row r="49" spans="14:22" ht="15">
      <c r="N49" s="4" t="str">
        <f>CONCATENATE('bancos fijos'!S49,'bancos fijos'!T49,'bancos fijos'!R49)</f>
        <v>480si5</v>
      </c>
      <c r="O49" s="16" t="s">
        <v>77</v>
      </c>
      <c r="P49" s="16" t="s">
        <v>65</v>
      </c>
      <c r="Q49" s="16" t="s">
        <v>5</v>
      </c>
      <c r="R49" s="16">
        <v>5</v>
      </c>
      <c r="S49" s="18">
        <v>480</v>
      </c>
      <c r="T49" s="18" t="s">
        <v>320</v>
      </c>
      <c r="U49" s="16" t="s">
        <v>62</v>
      </c>
      <c r="V49" s="4" t="s">
        <v>752</v>
      </c>
    </row>
    <row r="50" spans="14:22" ht="15">
      <c r="N50" s="4" t="str">
        <f>CONCATENATE('bancos fijos'!S50,'bancos fijos'!T50,'bancos fijos'!R50)</f>
        <v>480si10</v>
      </c>
      <c r="O50" s="16" t="s">
        <v>78</v>
      </c>
      <c r="P50" s="16" t="s">
        <v>65</v>
      </c>
      <c r="Q50" s="16" t="s">
        <v>9</v>
      </c>
      <c r="R50" s="16">
        <v>10</v>
      </c>
      <c r="S50" s="18">
        <v>480</v>
      </c>
      <c r="T50" s="18" t="s">
        <v>320</v>
      </c>
      <c r="U50" s="16" t="s">
        <v>62</v>
      </c>
      <c r="V50" s="4" t="s">
        <v>753</v>
      </c>
    </row>
    <row r="51" spans="14:22" ht="15">
      <c r="N51" s="4" t="str">
        <f>CONCATENATE('bancos fijos'!S51,'bancos fijos'!T51,'bancos fijos'!R51)</f>
        <v>480si14</v>
      </c>
      <c r="O51" s="16" t="s">
        <v>79</v>
      </c>
      <c r="P51" s="16" t="s">
        <v>65</v>
      </c>
      <c r="Q51" s="16" t="s">
        <v>27</v>
      </c>
      <c r="R51" s="16">
        <v>14</v>
      </c>
      <c r="S51" s="18">
        <v>480</v>
      </c>
      <c r="T51" s="18" t="s">
        <v>320</v>
      </c>
      <c r="U51" s="16" t="s">
        <v>62</v>
      </c>
      <c r="V51" s="4" t="s">
        <v>754</v>
      </c>
    </row>
    <row r="52" spans="14:22" ht="15">
      <c r="N52" s="4" t="str">
        <f>CONCATENATE('bancos fijos'!S52,'bancos fijos'!T52,'bancos fijos'!R52)</f>
        <v>480si20</v>
      </c>
      <c r="O52" s="16" t="s">
        <v>80</v>
      </c>
      <c r="P52" s="16" t="s">
        <v>65</v>
      </c>
      <c r="Q52" s="16" t="s">
        <v>13</v>
      </c>
      <c r="R52" s="16">
        <v>20</v>
      </c>
      <c r="S52" s="18">
        <v>480</v>
      </c>
      <c r="T52" s="18" t="s">
        <v>320</v>
      </c>
      <c r="U52" s="16" t="s">
        <v>62</v>
      </c>
      <c r="V52" s="4" t="s">
        <v>755</v>
      </c>
    </row>
    <row r="53" spans="14:22" ht="15">
      <c r="N53" s="4" t="str">
        <f>CONCATENATE('bancos fijos'!S53,'bancos fijos'!T53,'bancos fijos'!R53)</f>
        <v>480si25</v>
      </c>
      <c r="O53" s="16" t="s">
        <v>81</v>
      </c>
      <c r="P53" s="16" t="s">
        <v>65</v>
      </c>
      <c r="Q53" s="16" t="s">
        <v>30</v>
      </c>
      <c r="R53" s="16">
        <v>25</v>
      </c>
      <c r="S53" s="18">
        <v>480</v>
      </c>
      <c r="T53" s="18" t="s">
        <v>320</v>
      </c>
      <c r="U53" s="16" t="s">
        <v>62</v>
      </c>
      <c r="V53" s="4" t="s">
        <v>756</v>
      </c>
    </row>
    <row r="54" spans="14:22" ht="15">
      <c r="N54" s="4" t="str">
        <f>CONCATENATE('bancos fijos'!S54,'bancos fijos'!T54,'bancos fijos'!R54)</f>
        <v>480si30</v>
      </c>
      <c r="O54" s="16" t="s">
        <v>82</v>
      </c>
      <c r="P54" s="16" t="s">
        <v>65</v>
      </c>
      <c r="Q54" s="16" t="s">
        <v>17</v>
      </c>
      <c r="R54" s="16">
        <v>30</v>
      </c>
      <c r="S54" s="18">
        <v>480</v>
      </c>
      <c r="T54" s="18" t="s">
        <v>320</v>
      </c>
      <c r="U54" s="16" t="s">
        <v>62</v>
      </c>
      <c r="V54" s="4" t="s">
        <v>757</v>
      </c>
    </row>
    <row r="55" spans="14:22" ht="15">
      <c r="N55" s="4" t="str">
        <f>CONCATENATE('bancos fijos'!S55,'bancos fijos'!T55,'bancos fijos'!R55)</f>
        <v>480si35</v>
      </c>
      <c r="O55" s="16" t="s">
        <v>83</v>
      </c>
      <c r="P55" s="16" t="s">
        <v>65</v>
      </c>
      <c r="Q55" s="16" t="s">
        <v>33</v>
      </c>
      <c r="R55" s="16">
        <v>35</v>
      </c>
      <c r="S55" s="18">
        <v>480</v>
      </c>
      <c r="T55" s="18" t="s">
        <v>320</v>
      </c>
      <c r="U55" s="16" t="s">
        <v>62</v>
      </c>
      <c r="V55" s="4" t="s">
        <v>758</v>
      </c>
    </row>
    <row r="56" spans="14:22" ht="15">
      <c r="N56" s="4" t="str">
        <f>CONCATENATE('bancos fijos'!S56,'bancos fijos'!T56,'bancos fijos'!R56)</f>
        <v>480si40</v>
      </c>
      <c r="O56" s="16" t="s">
        <v>84</v>
      </c>
      <c r="P56" s="16" t="s">
        <v>65</v>
      </c>
      <c r="Q56" s="16" t="s">
        <v>35</v>
      </c>
      <c r="R56" s="16">
        <v>40</v>
      </c>
      <c r="S56" s="18">
        <v>480</v>
      </c>
      <c r="T56" s="18" t="s">
        <v>320</v>
      </c>
      <c r="U56" s="16" t="s">
        <v>62</v>
      </c>
      <c r="V56" s="4" t="s">
        <v>759</v>
      </c>
    </row>
    <row r="57" spans="14:22" ht="15">
      <c r="N57" s="4" t="str">
        <f>CONCATENATE('bancos fijos'!S57,'bancos fijos'!T57,'bancos fijos'!R57)</f>
        <v>480si50</v>
      </c>
      <c r="O57" s="16" t="s">
        <v>85</v>
      </c>
      <c r="P57" s="16" t="s">
        <v>65</v>
      </c>
      <c r="Q57" s="16" t="s">
        <v>21</v>
      </c>
      <c r="R57" s="16">
        <v>50</v>
      </c>
      <c r="S57" s="18">
        <v>480</v>
      </c>
      <c r="T57" s="18" t="s">
        <v>320</v>
      </c>
      <c r="U57" s="16" t="s">
        <v>62</v>
      </c>
      <c r="V57" s="4" t="s">
        <v>760</v>
      </c>
    </row>
    <row r="58" spans="14:22" ht="15">
      <c r="N58" s="4" t="str">
        <f>CONCATENATE('bancos fijos'!S58,'bancos fijos'!T58,'bancos fijos'!R58)</f>
        <v>480si60</v>
      </c>
      <c r="O58" s="16" t="s">
        <v>86</v>
      </c>
      <c r="P58" s="16" t="s">
        <v>65</v>
      </c>
      <c r="Q58" s="16" t="s">
        <v>23</v>
      </c>
      <c r="R58" s="16">
        <v>60</v>
      </c>
      <c r="S58" s="18">
        <v>480</v>
      </c>
      <c r="T58" s="18" t="s">
        <v>320</v>
      </c>
      <c r="U58" s="16" t="s">
        <v>62</v>
      </c>
      <c r="V58" s="4" t="s">
        <v>761</v>
      </c>
    </row>
    <row r="59" spans="14:22" ht="15">
      <c r="N59" s="4" t="str">
        <f>CONCATENATE('bancos fijos'!S59,'bancos fijos'!T59,'bancos fijos'!R59)</f>
        <v>480si70</v>
      </c>
      <c r="O59" s="16" t="s">
        <v>87</v>
      </c>
      <c r="P59" s="16" t="s">
        <v>65</v>
      </c>
      <c r="Q59" s="16" t="s">
        <v>41</v>
      </c>
      <c r="R59" s="16">
        <v>70</v>
      </c>
      <c r="S59" s="18">
        <v>480</v>
      </c>
      <c r="T59" s="18" t="s">
        <v>320</v>
      </c>
      <c r="U59" s="16" t="s">
        <v>62</v>
      </c>
      <c r="V59" s="4" t="s">
        <v>762</v>
      </c>
    </row>
    <row r="60" spans="14:22" ht="15">
      <c r="N60" s="4" t="str">
        <f>CONCATENATE('bancos fijos'!S60,'bancos fijos'!T60,'bancos fijos'!R60)</f>
        <v>480si80</v>
      </c>
      <c r="O60" s="16" t="s">
        <v>88</v>
      </c>
      <c r="P60" s="16" t="s">
        <v>65</v>
      </c>
      <c r="Q60" s="16" t="s">
        <v>45</v>
      </c>
      <c r="R60" s="16">
        <v>80</v>
      </c>
      <c r="S60" s="18">
        <v>480</v>
      </c>
      <c r="T60" s="18" t="s">
        <v>320</v>
      </c>
      <c r="U60" s="16" t="s">
        <v>62</v>
      </c>
      <c r="V60" s="4" t="s">
        <v>763</v>
      </c>
    </row>
    <row r="61" spans="14:22" ht="15">
      <c r="N61" s="4" t="str">
        <f>CONCATENATE('bancos fijos'!S61,'bancos fijos'!T61,'bancos fijos'!R61)</f>
        <v>480si90</v>
      </c>
      <c r="O61" s="16" t="s">
        <v>89</v>
      </c>
      <c r="P61" s="16" t="s">
        <v>65</v>
      </c>
      <c r="Q61" s="16" t="s">
        <v>47</v>
      </c>
      <c r="R61" s="16">
        <v>90</v>
      </c>
      <c r="S61" s="18">
        <v>480</v>
      </c>
      <c r="T61" s="18" t="s">
        <v>320</v>
      </c>
      <c r="U61" s="16" t="s">
        <v>62</v>
      </c>
      <c r="V61" s="4" t="s">
        <v>764</v>
      </c>
    </row>
    <row r="62" spans="14:22" ht="15">
      <c r="N62" s="4" t="str">
        <f>CONCATENATE('bancos fijos'!S62,'bancos fijos'!T62,'bancos fijos'!R62)</f>
        <v>480si100</v>
      </c>
      <c r="O62" s="16" t="s">
        <v>90</v>
      </c>
      <c r="P62" s="16" t="s">
        <v>65</v>
      </c>
      <c r="Q62" s="16" t="s">
        <v>49</v>
      </c>
      <c r="R62" s="16">
        <v>100</v>
      </c>
      <c r="S62" s="18">
        <v>480</v>
      </c>
      <c r="T62" s="18" t="s">
        <v>320</v>
      </c>
      <c r="U62" s="16" t="s">
        <v>62</v>
      </c>
      <c r="V62" s="4" t="s">
        <v>765</v>
      </c>
    </row>
    <row r="70" spans="26:27" ht="15">
      <c r="Z70" t="s">
        <v>92</v>
      </c>
      <c r="AA70" t="s">
        <v>3</v>
      </c>
    </row>
    <row r="73" ht="15">
      <c r="Z73" t="s">
        <v>95</v>
      </c>
    </row>
    <row r="74" ht="15">
      <c r="Z74" t="s">
        <v>95</v>
      </c>
    </row>
    <row r="75" ht="15">
      <c r="Z75" t="s">
        <v>95</v>
      </c>
    </row>
    <row r="76" ht="15">
      <c r="Z76" t="s">
        <v>95</v>
      </c>
    </row>
    <row r="77" ht="15">
      <c r="Z77" t="s">
        <v>95</v>
      </c>
    </row>
    <row r="78" ht="15">
      <c r="Z78" t="s">
        <v>95</v>
      </c>
    </row>
    <row r="79" ht="15">
      <c r="Z79" t="s">
        <v>95</v>
      </c>
    </row>
    <row r="81" ht="15">
      <c r="Z81" t="s">
        <v>95</v>
      </c>
    </row>
    <row r="82" ht="15">
      <c r="Z82" t="s">
        <v>95</v>
      </c>
    </row>
    <row r="83" ht="15">
      <c r="Z83" t="s">
        <v>95</v>
      </c>
    </row>
    <row r="84" ht="15">
      <c r="Z84" t="s">
        <v>95</v>
      </c>
    </row>
    <row r="85" ht="15">
      <c r="Z85" t="s">
        <v>95</v>
      </c>
    </row>
    <row r="86" ht="15">
      <c r="Z86" t="s">
        <v>95</v>
      </c>
    </row>
    <row r="87" ht="15">
      <c r="Z87" t="s">
        <v>95</v>
      </c>
    </row>
    <row r="88" ht="15">
      <c r="Z88" t="s">
        <v>95</v>
      </c>
    </row>
    <row r="89" ht="15">
      <c r="Z89" t="s">
        <v>95</v>
      </c>
    </row>
    <row r="90" ht="15">
      <c r="Z90" t="s">
        <v>95</v>
      </c>
    </row>
    <row r="93" ht="15">
      <c r="Z93" t="s">
        <v>95</v>
      </c>
    </row>
    <row r="94" ht="15">
      <c r="Z94" t="s">
        <v>95</v>
      </c>
    </row>
    <row r="95" ht="15">
      <c r="Z95" t="s">
        <v>95</v>
      </c>
    </row>
    <row r="96" ht="15">
      <c r="Z96" t="s">
        <v>95</v>
      </c>
    </row>
    <row r="97" ht="15">
      <c r="Z97" t="s">
        <v>95</v>
      </c>
    </row>
    <row r="98" ht="15">
      <c r="Z98" t="s">
        <v>95</v>
      </c>
    </row>
    <row r="99" ht="15">
      <c r="Z99" t="s">
        <v>95</v>
      </c>
    </row>
    <row r="101" ht="15">
      <c r="Z101" t="s">
        <v>95</v>
      </c>
    </row>
    <row r="102" ht="15">
      <c r="Z102" t="s">
        <v>95</v>
      </c>
    </row>
    <row r="103" ht="15">
      <c r="Z103" t="s">
        <v>95</v>
      </c>
    </row>
    <row r="104" ht="15">
      <c r="Z104" t="s">
        <v>95</v>
      </c>
    </row>
    <row r="105" ht="15">
      <c r="Z105" t="s">
        <v>95</v>
      </c>
    </row>
    <row r="106" ht="15">
      <c r="Z106" t="s">
        <v>95</v>
      </c>
    </row>
    <row r="107" ht="15">
      <c r="Z107" t="s">
        <v>95</v>
      </c>
    </row>
    <row r="108" ht="15">
      <c r="Z108" t="s">
        <v>95</v>
      </c>
    </row>
    <row r="109" ht="15">
      <c r="Z109" t="s">
        <v>95</v>
      </c>
    </row>
    <row r="110" ht="15">
      <c r="Z110" t="s">
        <v>95</v>
      </c>
    </row>
    <row r="111" ht="15">
      <c r="Z111" t="s">
        <v>64</v>
      </c>
    </row>
    <row r="117" spans="26:28" ht="15">
      <c r="Z117" t="s">
        <v>2</v>
      </c>
      <c r="AA117" t="s">
        <v>92</v>
      </c>
      <c r="AB117" t="s">
        <v>3</v>
      </c>
    </row>
    <row r="120" ht="15">
      <c r="Z120" t="s">
        <v>95</v>
      </c>
    </row>
    <row r="121" ht="15">
      <c r="Z121" t="s">
        <v>95</v>
      </c>
    </row>
    <row r="122" ht="15">
      <c r="Z122" t="s">
        <v>95</v>
      </c>
    </row>
    <row r="123" ht="15">
      <c r="Z123" t="s">
        <v>95</v>
      </c>
    </row>
    <row r="124" ht="15">
      <c r="Z124" t="s">
        <v>95</v>
      </c>
    </row>
    <row r="125" ht="15">
      <c r="Z125" t="s">
        <v>95</v>
      </c>
    </row>
    <row r="126" ht="15">
      <c r="Z126" t="s">
        <v>95</v>
      </c>
    </row>
    <row r="128" ht="15">
      <c r="Z128" t="s">
        <v>95</v>
      </c>
    </row>
    <row r="129" ht="15">
      <c r="Z129" t="s">
        <v>95</v>
      </c>
    </row>
    <row r="130" ht="15">
      <c r="Z130" t="s">
        <v>95</v>
      </c>
    </row>
    <row r="131" ht="15">
      <c r="Z131" t="s">
        <v>95</v>
      </c>
    </row>
    <row r="132" ht="15">
      <c r="Z132" t="s">
        <v>95</v>
      </c>
    </row>
    <row r="133" ht="15">
      <c r="Z133" t="s">
        <v>95</v>
      </c>
    </row>
    <row r="134" ht="15">
      <c r="Z134" t="s">
        <v>95</v>
      </c>
    </row>
    <row r="135" ht="15">
      <c r="Z135" t="s">
        <v>95</v>
      </c>
    </row>
    <row r="136" ht="15">
      <c r="Z136" t="s">
        <v>95</v>
      </c>
    </row>
    <row r="137" ht="15">
      <c r="Z137" t="s">
        <v>95</v>
      </c>
    </row>
    <row r="138" ht="15">
      <c r="Z138" t="s">
        <v>95</v>
      </c>
    </row>
    <row r="139" ht="15">
      <c r="Z139" t="s">
        <v>95</v>
      </c>
    </row>
    <row r="142" ht="15">
      <c r="Z142" t="s">
        <v>95</v>
      </c>
    </row>
    <row r="143" ht="15">
      <c r="Z143" t="s">
        <v>95</v>
      </c>
    </row>
    <row r="144" ht="15">
      <c r="Z144" t="s">
        <v>95</v>
      </c>
    </row>
    <row r="145" ht="15">
      <c r="Z145" t="s">
        <v>95</v>
      </c>
    </row>
    <row r="146" ht="15">
      <c r="Z146" t="s">
        <v>95</v>
      </c>
    </row>
    <row r="147" ht="15">
      <c r="Z147" t="s">
        <v>95</v>
      </c>
    </row>
    <row r="148" ht="15">
      <c r="Z148" t="s">
        <v>95</v>
      </c>
    </row>
    <row r="150" ht="15">
      <c r="Z150" t="s">
        <v>95</v>
      </c>
    </row>
    <row r="151" ht="15">
      <c r="Z151" t="s">
        <v>95</v>
      </c>
    </row>
    <row r="152" ht="15">
      <c r="Z152" t="s">
        <v>95</v>
      </c>
    </row>
    <row r="153" ht="15">
      <c r="Z153" t="s">
        <v>95</v>
      </c>
    </row>
    <row r="154" ht="15">
      <c r="Z154" t="s">
        <v>95</v>
      </c>
    </row>
    <row r="155" ht="15">
      <c r="Z155" t="s">
        <v>95</v>
      </c>
    </row>
    <row r="156" ht="15">
      <c r="Z156" t="s">
        <v>95</v>
      </c>
    </row>
    <row r="157" ht="15">
      <c r="Z157" t="s">
        <v>95</v>
      </c>
    </row>
    <row r="158" ht="15">
      <c r="Z158" t="s">
        <v>95</v>
      </c>
    </row>
    <row r="159" ht="15">
      <c r="Z159" t="s">
        <v>95</v>
      </c>
    </row>
    <row r="160" ht="15">
      <c r="Z160" t="s">
        <v>95</v>
      </c>
    </row>
    <row r="161" ht="15">
      <c r="Z161" t="s">
        <v>95</v>
      </c>
    </row>
    <row r="162" ht="15">
      <c r="Z162" t="s">
        <v>64</v>
      </c>
    </row>
    <row r="168" spans="26:28" ht="15">
      <c r="Z168" t="s">
        <v>2</v>
      </c>
      <c r="AA168" t="s">
        <v>92</v>
      </c>
      <c r="AB168" t="s">
        <v>3</v>
      </c>
    </row>
    <row r="171" ht="15">
      <c r="Z171" t="s">
        <v>95</v>
      </c>
    </row>
    <row r="172" ht="15">
      <c r="Z172" t="s">
        <v>95</v>
      </c>
    </row>
    <row r="173" ht="15">
      <c r="Z173" t="s">
        <v>95</v>
      </c>
    </row>
    <row r="174" ht="15">
      <c r="Z174" t="s">
        <v>95</v>
      </c>
    </row>
    <row r="175" ht="15">
      <c r="Z175" t="s">
        <v>95</v>
      </c>
    </row>
    <row r="181" spans="26:28" ht="15">
      <c r="Z181" t="s">
        <v>2</v>
      </c>
      <c r="AA181" t="s">
        <v>92</v>
      </c>
      <c r="AB181" t="s">
        <v>3</v>
      </c>
    </row>
    <row r="184" ht="15">
      <c r="Z184" t="s">
        <v>95</v>
      </c>
    </row>
    <row r="185" ht="15">
      <c r="Z185" t="s">
        <v>95</v>
      </c>
    </row>
    <row r="186" ht="15">
      <c r="Z186" t="s">
        <v>95</v>
      </c>
    </row>
    <row r="187" ht="15">
      <c r="Z187" t="s">
        <v>95</v>
      </c>
    </row>
    <row r="188" ht="15">
      <c r="Z188" t="s">
        <v>95</v>
      </c>
    </row>
    <row r="190" ht="15">
      <c r="Z190" t="s">
        <v>95</v>
      </c>
    </row>
    <row r="191" ht="15">
      <c r="Z191" t="s">
        <v>95</v>
      </c>
    </row>
    <row r="192" ht="15">
      <c r="Z192" t="s">
        <v>95</v>
      </c>
    </row>
    <row r="193" ht="15">
      <c r="Z193" t="s">
        <v>95</v>
      </c>
    </row>
    <row r="194" ht="15">
      <c r="Z194" t="s">
        <v>95</v>
      </c>
    </row>
    <row r="195" ht="15">
      <c r="Z195" t="s">
        <v>95</v>
      </c>
    </row>
    <row r="196" ht="15">
      <c r="Z196" t="s">
        <v>95</v>
      </c>
    </row>
    <row r="197" ht="15">
      <c r="Z197" t="s">
        <v>95</v>
      </c>
    </row>
    <row r="198" ht="15">
      <c r="Z198" t="s">
        <v>95</v>
      </c>
    </row>
    <row r="199" ht="15">
      <c r="Z199" t="s">
        <v>95</v>
      </c>
    </row>
    <row r="202" ht="15">
      <c r="Z202" t="s">
        <v>95</v>
      </c>
    </row>
    <row r="203" ht="15">
      <c r="Z203" t="s">
        <v>95</v>
      </c>
    </row>
    <row r="204" ht="15">
      <c r="Z204" t="s">
        <v>95</v>
      </c>
    </row>
    <row r="205" ht="15">
      <c r="Z205" t="s">
        <v>95</v>
      </c>
    </row>
    <row r="206" ht="15">
      <c r="Z206" t="s">
        <v>95</v>
      </c>
    </row>
    <row r="207" ht="15">
      <c r="Z207" t="s">
        <v>95</v>
      </c>
    </row>
    <row r="208" ht="15">
      <c r="Z208" t="s">
        <v>95</v>
      </c>
    </row>
    <row r="209" ht="15">
      <c r="Z209" t="s">
        <v>95</v>
      </c>
    </row>
    <row r="210" ht="15">
      <c r="Z210" t="s">
        <v>95</v>
      </c>
    </row>
    <row r="211" ht="15">
      <c r="Z211" t="s">
        <v>95</v>
      </c>
    </row>
    <row r="213" ht="15">
      <c r="Z213" t="s">
        <v>95</v>
      </c>
    </row>
    <row r="214" ht="15">
      <c r="Z214" t="s">
        <v>95</v>
      </c>
    </row>
    <row r="215" ht="15">
      <c r="Z215" t="s">
        <v>95</v>
      </c>
    </row>
    <row r="216" ht="15">
      <c r="Z216" t="s">
        <v>95</v>
      </c>
    </row>
    <row r="217" ht="15">
      <c r="Z217" t="s">
        <v>95</v>
      </c>
    </row>
    <row r="218" ht="15">
      <c r="Z218" t="s">
        <v>95</v>
      </c>
    </row>
    <row r="219" ht="15">
      <c r="Z219" t="s">
        <v>95</v>
      </c>
    </row>
    <row r="220" ht="15">
      <c r="Z220" t="s">
        <v>95</v>
      </c>
    </row>
    <row r="221" ht="15">
      <c r="Z221" t="s">
        <v>95</v>
      </c>
    </row>
    <row r="222" ht="15">
      <c r="Z222" t="s">
        <v>95</v>
      </c>
    </row>
    <row r="223" ht="15">
      <c r="Z223" t="s">
        <v>64</v>
      </c>
    </row>
    <row r="225" spans="26:27" ht="15">
      <c r="Z225" t="s">
        <v>231</v>
      </c>
      <c r="AA225" t="s">
        <v>118</v>
      </c>
    </row>
    <row r="230" spans="26:28" ht="15">
      <c r="Z230" t="s">
        <v>2</v>
      </c>
      <c r="AA230" t="s">
        <v>92</v>
      </c>
      <c r="AB230" t="s">
        <v>3</v>
      </c>
    </row>
    <row r="232" ht="15">
      <c r="Z232" t="s">
        <v>95</v>
      </c>
    </row>
    <row r="233" ht="15">
      <c r="Z233" t="s">
        <v>95</v>
      </c>
    </row>
    <row r="234" ht="15">
      <c r="Z234" t="s">
        <v>95</v>
      </c>
    </row>
    <row r="235" ht="15">
      <c r="Z235" t="s">
        <v>95</v>
      </c>
    </row>
    <row r="236" ht="15">
      <c r="Z236" t="s">
        <v>95</v>
      </c>
    </row>
    <row r="237" ht="15">
      <c r="Z237" t="s">
        <v>95</v>
      </c>
    </row>
    <row r="238" ht="15">
      <c r="Z238" t="s">
        <v>95</v>
      </c>
    </row>
    <row r="239" ht="15">
      <c r="Z239" t="s">
        <v>64</v>
      </c>
    </row>
    <row r="241" spans="26:27" ht="15">
      <c r="Z241" t="s">
        <v>231</v>
      </c>
      <c r="AA241" t="s">
        <v>118</v>
      </c>
    </row>
    <row r="246" spans="26:28" ht="15">
      <c r="Z246" t="s">
        <v>2</v>
      </c>
      <c r="AA246" t="s">
        <v>92</v>
      </c>
      <c r="AB246" t="s">
        <v>3</v>
      </c>
    </row>
    <row r="248" ht="15">
      <c r="Z248" t="s">
        <v>95</v>
      </c>
    </row>
    <row r="249" ht="15">
      <c r="Z249" t="s">
        <v>95</v>
      </c>
    </row>
    <row r="250" ht="15">
      <c r="Z250" t="s">
        <v>95</v>
      </c>
    </row>
    <row r="251" ht="15">
      <c r="Z251" t="s">
        <v>95</v>
      </c>
    </row>
    <row r="252" ht="15">
      <c r="Z252" t="s">
        <v>95</v>
      </c>
    </row>
    <row r="253" ht="15">
      <c r="Z253" t="s">
        <v>95</v>
      </c>
    </row>
    <row r="255" ht="15">
      <c r="Z255" t="s">
        <v>95</v>
      </c>
    </row>
    <row r="256" ht="15">
      <c r="Z256" t="s">
        <v>95</v>
      </c>
    </row>
    <row r="257" ht="15">
      <c r="Z257" t="s">
        <v>95</v>
      </c>
    </row>
    <row r="258" ht="15">
      <c r="Z258" t="s">
        <v>95</v>
      </c>
    </row>
    <row r="259" ht="15">
      <c r="Z259" t="s">
        <v>95</v>
      </c>
    </row>
    <row r="260" ht="15">
      <c r="Z260" t="s">
        <v>95</v>
      </c>
    </row>
    <row r="261" ht="15">
      <c r="Z261" t="s">
        <v>95</v>
      </c>
    </row>
    <row r="262" ht="15">
      <c r="Z262" t="s">
        <v>95</v>
      </c>
    </row>
    <row r="263" ht="15">
      <c r="Z263" t="s">
        <v>95</v>
      </c>
    </row>
    <row r="264" ht="15">
      <c r="Z264" t="s">
        <v>95</v>
      </c>
    </row>
    <row r="265" ht="15">
      <c r="Z265" t="s">
        <v>95</v>
      </c>
    </row>
    <row r="266" ht="15">
      <c r="Z266" t="s">
        <v>95</v>
      </c>
    </row>
    <row r="267" ht="15">
      <c r="Z267" t="s">
        <v>95</v>
      </c>
    </row>
    <row r="268" ht="15">
      <c r="Z268" t="s">
        <v>95</v>
      </c>
    </row>
    <row r="269" ht="15">
      <c r="Z269" t="s">
        <v>95</v>
      </c>
    </row>
    <row r="270" ht="15">
      <c r="Z270" t="s">
        <v>95</v>
      </c>
    </row>
    <row r="271" ht="15">
      <c r="Z271" t="s">
        <v>64</v>
      </c>
    </row>
    <row r="277" spans="26:28" ht="15">
      <c r="Z277" t="s">
        <v>2</v>
      </c>
      <c r="AA277" t="s">
        <v>92</v>
      </c>
      <c r="AB277" t="s">
        <v>3</v>
      </c>
    </row>
    <row r="279" ht="15">
      <c r="Z279" t="s">
        <v>95</v>
      </c>
    </row>
    <row r="280" ht="15">
      <c r="Z280" t="s">
        <v>95</v>
      </c>
    </row>
    <row r="281" ht="15">
      <c r="Z281" t="s">
        <v>95</v>
      </c>
    </row>
    <row r="282" ht="15">
      <c r="Z282" t="s">
        <v>95</v>
      </c>
    </row>
    <row r="283" ht="15">
      <c r="Z283" t="s">
        <v>95</v>
      </c>
    </row>
    <row r="284" ht="15">
      <c r="Z284" t="s">
        <v>95</v>
      </c>
    </row>
    <row r="285" ht="15">
      <c r="Z285" t="s">
        <v>95</v>
      </c>
    </row>
    <row r="286" ht="15">
      <c r="Z286" t="s">
        <v>95</v>
      </c>
    </row>
    <row r="287" ht="15">
      <c r="Z287" t="s">
        <v>95</v>
      </c>
    </row>
    <row r="289" ht="15">
      <c r="Z289" t="s">
        <v>95</v>
      </c>
    </row>
    <row r="290" ht="15">
      <c r="Z290" t="s">
        <v>95</v>
      </c>
    </row>
    <row r="291" ht="15">
      <c r="Z291" t="s">
        <v>95</v>
      </c>
    </row>
    <row r="292" ht="15">
      <c r="Z292" t="s">
        <v>95</v>
      </c>
    </row>
    <row r="293" ht="15">
      <c r="Z293" t="s">
        <v>95</v>
      </c>
    </row>
    <row r="294" ht="15">
      <c r="Z294" t="s">
        <v>95</v>
      </c>
    </row>
    <row r="295" ht="15">
      <c r="Z295" t="s">
        <v>95</v>
      </c>
    </row>
    <row r="296" ht="15">
      <c r="Z296" t="s">
        <v>95</v>
      </c>
    </row>
    <row r="297" ht="15">
      <c r="Z297" t="s">
        <v>95</v>
      </c>
    </row>
    <row r="298" ht="15">
      <c r="Z298" t="s">
        <v>95</v>
      </c>
    </row>
    <row r="299" ht="15">
      <c r="Z299" t="s">
        <v>95</v>
      </c>
    </row>
    <row r="300" ht="15">
      <c r="Z300" t="s">
        <v>95</v>
      </c>
    </row>
    <row r="301" ht="15">
      <c r="Z301" t="s">
        <v>95</v>
      </c>
    </row>
    <row r="302" ht="15">
      <c r="Z302" t="s">
        <v>95</v>
      </c>
    </row>
    <row r="303" ht="15">
      <c r="Z303" t="s">
        <v>64</v>
      </c>
    </row>
    <row r="310" spans="26:28" ht="15">
      <c r="Z310" t="s">
        <v>2</v>
      </c>
      <c r="AA310" t="s">
        <v>92</v>
      </c>
      <c r="AB310" t="s">
        <v>3</v>
      </c>
    </row>
    <row r="312" ht="15">
      <c r="Z312" t="s">
        <v>95</v>
      </c>
    </row>
    <row r="313" ht="15">
      <c r="Z313" t="s">
        <v>95</v>
      </c>
    </row>
    <row r="314" ht="15">
      <c r="Z314" t="s">
        <v>95</v>
      </c>
    </row>
    <row r="315" ht="15">
      <c r="Z315" t="s">
        <v>95</v>
      </c>
    </row>
    <row r="316" ht="15">
      <c r="Z316" t="s">
        <v>95</v>
      </c>
    </row>
    <row r="317" ht="15">
      <c r="Z317" t="s">
        <v>95</v>
      </c>
    </row>
    <row r="318" ht="15">
      <c r="Z318" t="s">
        <v>95</v>
      </c>
    </row>
    <row r="319" ht="15">
      <c r="Z319" t="s">
        <v>95</v>
      </c>
    </row>
    <row r="321" ht="15">
      <c r="Z321" t="s">
        <v>95</v>
      </c>
    </row>
    <row r="322" ht="15">
      <c r="Z322" t="s">
        <v>95</v>
      </c>
    </row>
    <row r="323" ht="15">
      <c r="Z323" t="s">
        <v>95</v>
      </c>
    </row>
    <row r="324" ht="15">
      <c r="Z324" t="s">
        <v>95</v>
      </c>
    </row>
    <row r="325" ht="15">
      <c r="Z325" t="s">
        <v>95</v>
      </c>
    </row>
    <row r="326" ht="15">
      <c r="Z326" t="s">
        <v>95</v>
      </c>
    </row>
    <row r="327" ht="15">
      <c r="Z327" t="s">
        <v>95</v>
      </c>
    </row>
    <row r="328" ht="15">
      <c r="Z328" t="s">
        <v>95</v>
      </c>
    </row>
    <row r="329" ht="15">
      <c r="Z329" t="s">
        <v>95</v>
      </c>
    </row>
    <row r="330" ht="15">
      <c r="Z330" t="s">
        <v>95</v>
      </c>
    </row>
    <row r="331" ht="15">
      <c r="Z331" t="s">
        <v>95</v>
      </c>
    </row>
    <row r="332" ht="15">
      <c r="Z332" t="s">
        <v>95</v>
      </c>
    </row>
    <row r="333" ht="15">
      <c r="Z333" t="s">
        <v>95</v>
      </c>
    </row>
    <row r="334" ht="15">
      <c r="Z334" t="s">
        <v>95</v>
      </c>
    </row>
  </sheetData>
  <sheetProtection password="B068" sheet="1" objects="1" scenarios="1"/>
  <autoFilter ref="O1:U62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V215"/>
  <sheetViews>
    <sheetView zoomScale="90" zoomScaleNormal="90" workbookViewId="0" topLeftCell="K1">
      <pane ySplit="5" topLeftCell="A183" activePane="bottomLeft" state="frozen"/>
      <selection pane="topLeft" activeCell="C1" sqref="C1"/>
      <selection pane="bottomLeft" activeCell="E1" sqref="E1:X1048576"/>
    </sheetView>
  </sheetViews>
  <sheetFormatPr defaultColWidth="11.421875" defaultRowHeight="15"/>
  <cols>
    <col min="1" max="3" width="3.28125" style="0" customWidth="1"/>
    <col min="4" max="4" width="3.28125" style="52" customWidth="1"/>
    <col min="5" max="5" width="15.140625" style="59" hidden="1" customWidth="1"/>
    <col min="6" max="6" width="3.28125" style="59" hidden="1" customWidth="1"/>
    <col min="7" max="7" width="21.00390625" style="59" hidden="1" customWidth="1"/>
    <col min="8" max="8" width="25.00390625" style="61" hidden="1" customWidth="1"/>
    <col min="9" max="9" width="10.7109375" style="61" hidden="1" customWidth="1"/>
    <col min="10" max="13" width="11.421875" style="61" hidden="1" customWidth="1"/>
    <col min="14" max="15" width="11.421875" style="62" hidden="1" customWidth="1"/>
    <col min="16" max="19" width="11.421875" style="61" hidden="1" customWidth="1"/>
    <col min="20" max="20" width="11.421875" style="63" hidden="1" customWidth="1"/>
    <col min="21" max="24" width="11.421875" style="59" hidden="1" customWidth="1"/>
    <col min="25" max="25" width="11.421875" style="59" customWidth="1"/>
    <col min="26" max="26" width="11.421875" style="52" customWidth="1"/>
    <col min="27" max="28" width="11.421875" style="5" customWidth="1"/>
  </cols>
  <sheetData>
    <row r="1" ht="15">
      <c r="H1" s="61" t="s">
        <v>327</v>
      </c>
    </row>
    <row r="2" ht="15">
      <c r="E2" s="59" t="str">
        <f>selección!C17</f>
        <v>480SiSiRVT300</v>
      </c>
    </row>
    <row r="5" spans="8:21" ht="15">
      <c r="H5" s="64" t="s">
        <v>0</v>
      </c>
      <c r="I5" s="64" t="s">
        <v>322</v>
      </c>
      <c r="J5" s="64" t="s">
        <v>317</v>
      </c>
      <c r="K5" s="64" t="s">
        <v>1</v>
      </c>
      <c r="L5" s="64" t="s">
        <v>325</v>
      </c>
      <c r="M5" s="64" t="s">
        <v>326</v>
      </c>
      <c r="N5" s="65" t="s">
        <v>91</v>
      </c>
      <c r="O5" s="65"/>
      <c r="P5" s="64" t="s">
        <v>327</v>
      </c>
      <c r="Q5" s="64"/>
      <c r="R5" s="64" t="s">
        <v>328</v>
      </c>
      <c r="S5" s="64" t="s">
        <v>334</v>
      </c>
      <c r="U5" s="64" t="s">
        <v>767</v>
      </c>
    </row>
    <row r="6" spans="7:22" ht="15">
      <c r="G6" s="59" t="str">
        <f>CONCATENATE(J6,P6,S6,R6,K6)</f>
        <v>240noNORVC50</v>
      </c>
      <c r="H6" s="61" t="s">
        <v>94</v>
      </c>
      <c r="I6" s="61" t="s">
        <v>329</v>
      </c>
      <c r="J6" s="61">
        <v>240</v>
      </c>
      <c r="K6" s="61">
        <v>50</v>
      </c>
      <c r="L6" s="61">
        <v>5</v>
      </c>
      <c r="M6" s="61">
        <v>10</v>
      </c>
      <c r="N6" s="62" t="s">
        <v>330</v>
      </c>
      <c r="O6" s="62" t="s">
        <v>341</v>
      </c>
      <c r="P6" s="61" t="s">
        <v>319</v>
      </c>
      <c r="Q6" s="61">
        <v>1</v>
      </c>
      <c r="R6" s="61" t="s">
        <v>93</v>
      </c>
      <c r="S6" s="61" t="s">
        <v>335</v>
      </c>
      <c r="T6" s="59" t="s">
        <v>431</v>
      </c>
      <c r="U6" s="61" t="s">
        <v>329</v>
      </c>
      <c r="V6" s="66"/>
    </row>
    <row r="7" spans="7:22" ht="15">
      <c r="G7" s="59" t="str">
        <f aca="true" t="shared" si="0" ref="G7:G70">CONCATENATE(J7,P7,S7,R7,K7)</f>
        <v>240noNORVC75</v>
      </c>
      <c r="H7" s="61" t="s">
        <v>96</v>
      </c>
      <c r="I7" s="61" t="s">
        <v>329</v>
      </c>
      <c r="J7" s="61">
        <v>240</v>
      </c>
      <c r="K7" s="61">
        <v>75</v>
      </c>
      <c r="L7" s="61">
        <v>6</v>
      </c>
      <c r="M7" s="61">
        <v>12.5</v>
      </c>
      <c r="N7" s="62" t="s">
        <v>97</v>
      </c>
      <c r="O7" s="62" t="s">
        <v>341</v>
      </c>
      <c r="P7" s="61" t="s">
        <v>319</v>
      </c>
      <c r="Q7" s="61">
        <v>1</v>
      </c>
      <c r="R7" s="61" t="s">
        <v>93</v>
      </c>
      <c r="S7" s="61" t="s">
        <v>335</v>
      </c>
      <c r="T7" s="63" t="s">
        <v>432</v>
      </c>
      <c r="U7" s="61" t="s">
        <v>329</v>
      </c>
      <c r="V7" s="66"/>
    </row>
    <row r="8" spans="7:22" ht="15">
      <c r="G8" s="59" t="str">
        <f t="shared" si="0"/>
        <v>240noNORVC87.5</v>
      </c>
      <c r="H8" s="61" t="s">
        <v>98</v>
      </c>
      <c r="I8" s="61" t="s">
        <v>329</v>
      </c>
      <c r="J8" s="61">
        <v>240</v>
      </c>
      <c r="K8" s="61">
        <v>87.5</v>
      </c>
      <c r="L8" s="61">
        <v>7</v>
      </c>
      <c r="M8" s="61">
        <v>12.5</v>
      </c>
      <c r="N8" s="62" t="s">
        <v>99</v>
      </c>
      <c r="O8" s="62" t="s">
        <v>341</v>
      </c>
      <c r="P8" s="61" t="s">
        <v>319</v>
      </c>
      <c r="Q8" s="61">
        <v>1</v>
      </c>
      <c r="R8" s="61" t="s">
        <v>93</v>
      </c>
      <c r="S8" s="61" t="s">
        <v>335</v>
      </c>
      <c r="T8" s="63" t="s">
        <v>433</v>
      </c>
      <c r="U8" s="61" t="s">
        <v>329</v>
      </c>
      <c r="V8" s="66"/>
    </row>
    <row r="9" spans="7:22" ht="15">
      <c r="G9" s="59" t="str">
        <f t="shared" si="0"/>
        <v>240noNORVC100</v>
      </c>
      <c r="H9" s="61" t="s">
        <v>100</v>
      </c>
      <c r="I9" s="61" t="s">
        <v>329</v>
      </c>
      <c r="J9" s="61">
        <v>240</v>
      </c>
      <c r="K9" s="61">
        <v>100</v>
      </c>
      <c r="L9" s="61">
        <v>8</v>
      </c>
      <c r="M9" s="61">
        <v>12.5</v>
      </c>
      <c r="N9" s="62" t="s">
        <v>101</v>
      </c>
      <c r="O9" s="62" t="s">
        <v>341</v>
      </c>
      <c r="P9" s="61" t="s">
        <v>319</v>
      </c>
      <c r="Q9" s="61">
        <v>1</v>
      </c>
      <c r="R9" s="61" t="s">
        <v>93</v>
      </c>
      <c r="S9" s="61" t="s">
        <v>335</v>
      </c>
      <c r="T9" s="63" t="s">
        <v>434</v>
      </c>
      <c r="U9" s="61" t="s">
        <v>329</v>
      </c>
      <c r="V9" s="66"/>
    </row>
    <row r="10" spans="7:22" ht="15">
      <c r="G10" s="59" t="str">
        <f t="shared" si="0"/>
        <v>240noNORVC112.5</v>
      </c>
      <c r="H10" s="61" t="s">
        <v>102</v>
      </c>
      <c r="I10" s="61" t="s">
        <v>329</v>
      </c>
      <c r="J10" s="61">
        <v>240</v>
      </c>
      <c r="K10" s="61">
        <v>112.5</v>
      </c>
      <c r="L10" s="61">
        <v>9</v>
      </c>
      <c r="M10" s="61">
        <v>12.5</v>
      </c>
      <c r="N10" s="62" t="s">
        <v>103</v>
      </c>
      <c r="O10" s="62" t="s">
        <v>341</v>
      </c>
      <c r="P10" s="61" t="s">
        <v>319</v>
      </c>
      <c r="Q10" s="61">
        <v>1</v>
      </c>
      <c r="R10" s="61" t="s">
        <v>93</v>
      </c>
      <c r="S10" s="61" t="s">
        <v>335</v>
      </c>
      <c r="T10" s="63" t="s">
        <v>435</v>
      </c>
      <c r="U10" s="61" t="s">
        <v>329</v>
      </c>
      <c r="V10" s="66"/>
    </row>
    <row r="11" spans="7:22" ht="15">
      <c r="G11" s="59" t="str">
        <f t="shared" si="0"/>
        <v>240noNORVC125</v>
      </c>
      <c r="H11" s="61" t="s">
        <v>104</v>
      </c>
      <c r="I11" s="61" t="s">
        <v>329</v>
      </c>
      <c r="J11" s="61">
        <v>240</v>
      </c>
      <c r="K11" s="61">
        <v>125</v>
      </c>
      <c r="L11" s="61">
        <v>10</v>
      </c>
      <c r="M11" s="61">
        <v>12.5</v>
      </c>
      <c r="N11" s="62" t="s">
        <v>105</v>
      </c>
      <c r="O11" s="62" t="s">
        <v>341</v>
      </c>
      <c r="P11" s="61" t="s">
        <v>319</v>
      </c>
      <c r="Q11" s="61">
        <v>1</v>
      </c>
      <c r="R11" s="61" t="s">
        <v>93</v>
      </c>
      <c r="S11" s="61" t="s">
        <v>335</v>
      </c>
      <c r="T11" s="63" t="s">
        <v>436</v>
      </c>
      <c r="U11" s="61" t="s">
        <v>329</v>
      </c>
      <c r="V11" s="66"/>
    </row>
    <row r="12" spans="7:22" ht="15">
      <c r="G12" s="59" t="str">
        <f t="shared" si="0"/>
        <v>240noNORVC150</v>
      </c>
      <c r="H12" s="61" t="s">
        <v>106</v>
      </c>
      <c r="I12" s="61" t="s">
        <v>329</v>
      </c>
      <c r="J12" s="61">
        <v>240</v>
      </c>
      <c r="K12" s="61">
        <v>150</v>
      </c>
      <c r="L12" s="61">
        <v>12</v>
      </c>
      <c r="M12" s="61">
        <v>12.5</v>
      </c>
      <c r="N12" s="62" t="s">
        <v>107</v>
      </c>
      <c r="O12" s="62" t="s">
        <v>341</v>
      </c>
      <c r="P12" s="61" t="s">
        <v>319</v>
      </c>
      <c r="Q12" s="61">
        <v>1</v>
      </c>
      <c r="R12" s="61" t="s">
        <v>93</v>
      </c>
      <c r="S12" s="61" t="s">
        <v>335</v>
      </c>
      <c r="T12" s="63" t="s">
        <v>437</v>
      </c>
      <c r="U12" s="61" t="s">
        <v>329</v>
      </c>
      <c r="V12" s="66"/>
    </row>
    <row r="13" spans="7:21" ht="15">
      <c r="G13" s="59" t="str">
        <f t="shared" si="0"/>
        <v>480noNORVC50</v>
      </c>
      <c r="H13" s="61" t="s">
        <v>108</v>
      </c>
      <c r="I13" s="61" t="s">
        <v>329</v>
      </c>
      <c r="J13" s="61">
        <v>480</v>
      </c>
      <c r="K13" s="61">
        <v>50</v>
      </c>
      <c r="L13" s="61">
        <v>5</v>
      </c>
      <c r="M13" s="61">
        <v>10</v>
      </c>
      <c r="N13" s="62" t="s">
        <v>330</v>
      </c>
      <c r="O13" s="62" t="s">
        <v>341</v>
      </c>
      <c r="P13" s="61" t="s">
        <v>319</v>
      </c>
      <c r="Q13" s="61">
        <v>1</v>
      </c>
      <c r="R13" s="61" t="s">
        <v>93</v>
      </c>
      <c r="S13" s="61" t="s">
        <v>335</v>
      </c>
      <c r="T13" s="63" t="s">
        <v>438</v>
      </c>
      <c r="U13" s="61" t="s">
        <v>329</v>
      </c>
    </row>
    <row r="14" spans="7:21" ht="15">
      <c r="G14" s="59" t="str">
        <f t="shared" si="0"/>
        <v>480noNORVC70</v>
      </c>
      <c r="H14" s="61" t="s">
        <v>109</v>
      </c>
      <c r="I14" s="61" t="s">
        <v>329</v>
      </c>
      <c r="J14" s="61">
        <v>480</v>
      </c>
      <c r="K14" s="61">
        <v>70</v>
      </c>
      <c r="L14" s="61">
        <v>7</v>
      </c>
      <c r="M14" s="61">
        <v>10</v>
      </c>
      <c r="N14" s="62" t="s">
        <v>331</v>
      </c>
      <c r="O14" s="62" t="s">
        <v>341</v>
      </c>
      <c r="P14" s="61" t="s">
        <v>319</v>
      </c>
      <c r="Q14" s="61">
        <v>1</v>
      </c>
      <c r="R14" s="61" t="s">
        <v>93</v>
      </c>
      <c r="S14" s="61" t="s">
        <v>335</v>
      </c>
      <c r="T14" s="63" t="s">
        <v>439</v>
      </c>
      <c r="U14" s="61" t="s">
        <v>329</v>
      </c>
    </row>
    <row r="15" spans="7:21" ht="15">
      <c r="G15" s="59" t="str">
        <f t="shared" si="0"/>
        <v>480noNORVC100</v>
      </c>
      <c r="H15" s="61" t="s">
        <v>110</v>
      </c>
      <c r="I15" s="61" t="s">
        <v>329</v>
      </c>
      <c r="J15" s="61">
        <v>480</v>
      </c>
      <c r="K15" s="61">
        <v>100</v>
      </c>
      <c r="L15" s="61">
        <v>5</v>
      </c>
      <c r="M15" s="61">
        <v>20</v>
      </c>
      <c r="N15" s="62" t="s">
        <v>330</v>
      </c>
      <c r="O15" s="62" t="s">
        <v>341</v>
      </c>
      <c r="P15" s="61" t="s">
        <v>319</v>
      </c>
      <c r="Q15" s="61">
        <v>1</v>
      </c>
      <c r="R15" s="61" t="s">
        <v>93</v>
      </c>
      <c r="S15" s="61" t="s">
        <v>335</v>
      </c>
      <c r="T15" s="63" t="s">
        <v>440</v>
      </c>
      <c r="U15" s="61" t="s">
        <v>329</v>
      </c>
    </row>
    <row r="16" spans="7:21" ht="15">
      <c r="G16" s="59" t="str">
        <f t="shared" si="0"/>
        <v>480noNORVC125</v>
      </c>
      <c r="H16" s="61" t="s">
        <v>111</v>
      </c>
      <c r="I16" s="61" t="s">
        <v>329</v>
      </c>
      <c r="J16" s="61">
        <v>480</v>
      </c>
      <c r="K16" s="61">
        <v>125</v>
      </c>
      <c r="L16" s="61">
        <v>5</v>
      </c>
      <c r="M16" s="61">
        <v>25</v>
      </c>
      <c r="N16" s="62" t="s">
        <v>330</v>
      </c>
      <c r="O16" s="62" t="s">
        <v>341</v>
      </c>
      <c r="P16" s="61" t="s">
        <v>319</v>
      </c>
      <c r="Q16" s="61">
        <v>1</v>
      </c>
      <c r="R16" s="61" t="s">
        <v>93</v>
      </c>
      <c r="S16" s="61" t="s">
        <v>335</v>
      </c>
      <c r="T16" s="63" t="s">
        <v>441</v>
      </c>
      <c r="U16" s="61" t="s">
        <v>329</v>
      </c>
    </row>
    <row r="17" spans="7:21" ht="15">
      <c r="G17" s="59" t="str">
        <f t="shared" si="0"/>
        <v>480noNORVC150</v>
      </c>
      <c r="H17" s="61" t="s">
        <v>112</v>
      </c>
      <c r="I17" s="61" t="s">
        <v>329</v>
      </c>
      <c r="J17" s="61">
        <v>480</v>
      </c>
      <c r="K17" s="61">
        <v>150</v>
      </c>
      <c r="L17" s="61">
        <v>6</v>
      </c>
      <c r="M17" s="61">
        <v>25</v>
      </c>
      <c r="N17" s="62" t="s">
        <v>97</v>
      </c>
      <c r="O17" s="62" t="s">
        <v>341</v>
      </c>
      <c r="P17" s="61" t="s">
        <v>319</v>
      </c>
      <c r="Q17" s="61">
        <v>1</v>
      </c>
      <c r="R17" s="61" t="s">
        <v>93</v>
      </c>
      <c r="S17" s="61" t="s">
        <v>335</v>
      </c>
      <c r="T17" s="63" t="s">
        <v>442</v>
      </c>
      <c r="U17" s="61" t="s">
        <v>329</v>
      </c>
    </row>
    <row r="18" spans="7:21" ht="15">
      <c r="G18" s="59" t="str">
        <f t="shared" si="0"/>
        <v>480noNORVC175</v>
      </c>
      <c r="H18" s="61" t="s">
        <v>113</v>
      </c>
      <c r="I18" s="61" t="s">
        <v>329</v>
      </c>
      <c r="J18" s="61">
        <v>480</v>
      </c>
      <c r="K18" s="61">
        <v>175</v>
      </c>
      <c r="L18" s="61">
        <v>7</v>
      </c>
      <c r="M18" s="61">
        <v>25</v>
      </c>
      <c r="N18" s="62" t="s">
        <v>99</v>
      </c>
      <c r="O18" s="62" t="s">
        <v>341</v>
      </c>
      <c r="P18" s="61" t="s">
        <v>319</v>
      </c>
      <c r="Q18" s="61">
        <v>1</v>
      </c>
      <c r="R18" s="61" t="s">
        <v>93</v>
      </c>
      <c r="S18" s="61" t="s">
        <v>335</v>
      </c>
      <c r="T18" s="63" t="s">
        <v>443</v>
      </c>
      <c r="U18" s="61" t="s">
        <v>329</v>
      </c>
    </row>
    <row r="19" spans="7:21" ht="15">
      <c r="G19" s="59" t="str">
        <f t="shared" si="0"/>
        <v>480noNORVC200</v>
      </c>
      <c r="H19" s="61" t="s">
        <v>114</v>
      </c>
      <c r="I19" s="61" t="s">
        <v>329</v>
      </c>
      <c r="J19" s="61">
        <v>480</v>
      </c>
      <c r="K19" s="61">
        <v>200</v>
      </c>
      <c r="L19" s="61">
        <v>8</v>
      </c>
      <c r="M19" s="61">
        <v>25</v>
      </c>
      <c r="N19" s="62" t="s">
        <v>101</v>
      </c>
      <c r="O19" s="62" t="s">
        <v>341</v>
      </c>
      <c r="P19" s="61" t="s">
        <v>319</v>
      </c>
      <c r="Q19" s="61">
        <v>1</v>
      </c>
      <c r="R19" s="61" t="s">
        <v>93</v>
      </c>
      <c r="S19" s="61" t="s">
        <v>335</v>
      </c>
      <c r="T19" s="63" t="s">
        <v>444</v>
      </c>
      <c r="U19" s="61" t="s">
        <v>329</v>
      </c>
    </row>
    <row r="20" spans="7:21" ht="15">
      <c r="G20" s="59" t="str">
        <f t="shared" si="0"/>
        <v>480noNORVC225</v>
      </c>
      <c r="H20" s="61" t="s">
        <v>115</v>
      </c>
      <c r="I20" s="61" t="s">
        <v>329</v>
      </c>
      <c r="J20" s="61">
        <v>480</v>
      </c>
      <c r="K20" s="61">
        <v>225</v>
      </c>
      <c r="L20" s="61">
        <v>9</v>
      </c>
      <c r="M20" s="61">
        <v>25</v>
      </c>
      <c r="N20" s="62" t="s">
        <v>103</v>
      </c>
      <c r="O20" s="62" t="s">
        <v>341</v>
      </c>
      <c r="P20" s="61" t="s">
        <v>319</v>
      </c>
      <c r="Q20" s="61">
        <v>1</v>
      </c>
      <c r="R20" s="61" t="s">
        <v>93</v>
      </c>
      <c r="S20" s="61" t="s">
        <v>335</v>
      </c>
      <c r="T20" s="63" t="s">
        <v>445</v>
      </c>
      <c r="U20" s="61" t="s">
        <v>329</v>
      </c>
    </row>
    <row r="21" spans="7:21" ht="15">
      <c r="G21" s="59" t="str">
        <f t="shared" si="0"/>
        <v>480noNORVC250</v>
      </c>
      <c r="H21" s="61" t="s">
        <v>116</v>
      </c>
      <c r="I21" s="61" t="s">
        <v>329</v>
      </c>
      <c r="J21" s="61">
        <v>480</v>
      </c>
      <c r="K21" s="61">
        <v>250</v>
      </c>
      <c r="L21" s="61">
        <v>10</v>
      </c>
      <c r="M21" s="61">
        <v>25</v>
      </c>
      <c r="N21" s="62" t="s">
        <v>105</v>
      </c>
      <c r="O21" s="62" t="s">
        <v>341</v>
      </c>
      <c r="P21" s="61" t="s">
        <v>319</v>
      </c>
      <c r="Q21" s="61">
        <v>1</v>
      </c>
      <c r="R21" s="61" t="s">
        <v>93</v>
      </c>
      <c r="S21" s="61" t="s">
        <v>335</v>
      </c>
      <c r="T21" s="63" t="s">
        <v>446</v>
      </c>
      <c r="U21" s="61" t="s">
        <v>329</v>
      </c>
    </row>
    <row r="22" spans="7:21" ht="15">
      <c r="G22" s="59" t="str">
        <f t="shared" si="0"/>
        <v>480noNORVC300</v>
      </c>
      <c r="H22" s="61" t="s">
        <v>117</v>
      </c>
      <c r="I22" s="61" t="s">
        <v>329</v>
      </c>
      <c r="J22" s="61">
        <v>480</v>
      </c>
      <c r="K22" s="61">
        <v>300</v>
      </c>
      <c r="L22" s="61">
        <v>12</v>
      </c>
      <c r="M22" s="61">
        <v>25</v>
      </c>
      <c r="N22" s="62" t="s">
        <v>107</v>
      </c>
      <c r="O22" s="62" t="s">
        <v>341</v>
      </c>
      <c r="P22" s="61" t="s">
        <v>319</v>
      </c>
      <c r="Q22" s="61">
        <v>1</v>
      </c>
      <c r="R22" s="61" t="s">
        <v>93</v>
      </c>
      <c r="S22" s="61" t="s">
        <v>335</v>
      </c>
      <c r="T22" s="63" t="s">
        <v>447</v>
      </c>
      <c r="U22" s="61" t="s">
        <v>329</v>
      </c>
    </row>
    <row r="23" spans="7:21" ht="15">
      <c r="G23" s="59" t="str">
        <f t="shared" si="0"/>
        <v>240noNORVT50</v>
      </c>
      <c r="H23" s="61" t="s">
        <v>119</v>
      </c>
      <c r="I23" s="61" t="s">
        <v>329</v>
      </c>
      <c r="J23" s="61">
        <v>240</v>
      </c>
      <c r="K23" s="61">
        <v>50</v>
      </c>
      <c r="L23" s="61">
        <v>5</v>
      </c>
      <c r="M23" s="61">
        <v>10</v>
      </c>
      <c r="N23" s="62" t="s">
        <v>330</v>
      </c>
      <c r="O23" s="62" t="s">
        <v>341</v>
      </c>
      <c r="P23" s="61" t="s">
        <v>319</v>
      </c>
      <c r="Q23" s="61">
        <v>2</v>
      </c>
      <c r="R23" s="61" t="s">
        <v>118</v>
      </c>
      <c r="S23" s="61" t="s">
        <v>335</v>
      </c>
      <c r="T23" s="63" t="s">
        <v>448</v>
      </c>
      <c r="U23" s="61" t="s">
        <v>329</v>
      </c>
    </row>
    <row r="24" spans="7:21" ht="15">
      <c r="G24" s="59" t="str">
        <f t="shared" si="0"/>
        <v>240noNORVT75</v>
      </c>
      <c r="H24" s="61" t="s">
        <v>120</v>
      </c>
      <c r="I24" s="61" t="s">
        <v>329</v>
      </c>
      <c r="J24" s="61">
        <v>240</v>
      </c>
      <c r="K24" s="61">
        <v>75</v>
      </c>
      <c r="L24" s="61">
        <v>6</v>
      </c>
      <c r="M24" s="61">
        <v>12.5</v>
      </c>
      <c r="N24" s="62" t="s">
        <v>97</v>
      </c>
      <c r="O24" s="62" t="s">
        <v>341</v>
      </c>
      <c r="P24" s="61" t="s">
        <v>319</v>
      </c>
      <c r="Q24" s="61">
        <v>2</v>
      </c>
      <c r="R24" s="61" t="s">
        <v>118</v>
      </c>
      <c r="S24" s="61" t="s">
        <v>335</v>
      </c>
      <c r="T24" s="63" t="s">
        <v>449</v>
      </c>
      <c r="U24" s="61" t="s">
        <v>329</v>
      </c>
    </row>
    <row r="25" spans="7:21" ht="15">
      <c r="G25" s="59" t="str">
        <f t="shared" si="0"/>
        <v>240noNORVT87.5</v>
      </c>
      <c r="H25" s="61" t="s">
        <v>121</v>
      </c>
      <c r="I25" s="61" t="s">
        <v>329</v>
      </c>
      <c r="J25" s="61">
        <v>240</v>
      </c>
      <c r="K25" s="61">
        <v>87.5</v>
      </c>
      <c r="L25" s="61">
        <v>7</v>
      </c>
      <c r="M25" s="61">
        <v>12.5</v>
      </c>
      <c r="N25" s="62" t="s">
        <v>99</v>
      </c>
      <c r="O25" s="62" t="s">
        <v>341</v>
      </c>
      <c r="P25" s="61" t="s">
        <v>319</v>
      </c>
      <c r="Q25" s="61">
        <v>2</v>
      </c>
      <c r="R25" s="61" t="s">
        <v>118</v>
      </c>
      <c r="S25" s="61" t="s">
        <v>335</v>
      </c>
      <c r="T25" s="63" t="s">
        <v>450</v>
      </c>
      <c r="U25" s="61" t="s">
        <v>329</v>
      </c>
    </row>
    <row r="26" spans="7:21" ht="15">
      <c r="G26" s="59" t="str">
        <f t="shared" si="0"/>
        <v>240noNORVT100</v>
      </c>
      <c r="H26" s="61" t="s">
        <v>122</v>
      </c>
      <c r="I26" s="61" t="s">
        <v>329</v>
      </c>
      <c r="J26" s="61">
        <v>240</v>
      </c>
      <c r="K26" s="61">
        <v>100</v>
      </c>
      <c r="L26" s="61">
        <v>8</v>
      </c>
      <c r="M26" s="61">
        <v>12.5</v>
      </c>
      <c r="N26" s="62" t="s">
        <v>101</v>
      </c>
      <c r="O26" s="62" t="s">
        <v>341</v>
      </c>
      <c r="P26" s="61" t="s">
        <v>319</v>
      </c>
      <c r="Q26" s="61">
        <v>2</v>
      </c>
      <c r="R26" s="61" t="s">
        <v>118</v>
      </c>
      <c r="S26" s="61" t="s">
        <v>335</v>
      </c>
      <c r="T26" s="63" t="s">
        <v>451</v>
      </c>
      <c r="U26" s="61" t="s">
        <v>329</v>
      </c>
    </row>
    <row r="27" spans="7:21" ht="15">
      <c r="G27" s="59" t="str">
        <f t="shared" si="0"/>
        <v>240noNORVT112.5</v>
      </c>
      <c r="H27" s="61" t="s">
        <v>123</v>
      </c>
      <c r="I27" s="61" t="s">
        <v>329</v>
      </c>
      <c r="J27" s="61">
        <v>240</v>
      </c>
      <c r="K27" s="61">
        <v>112.5</v>
      </c>
      <c r="L27" s="61">
        <v>9</v>
      </c>
      <c r="M27" s="61">
        <v>12.5</v>
      </c>
      <c r="N27" s="62" t="s">
        <v>103</v>
      </c>
      <c r="O27" s="62" t="s">
        <v>341</v>
      </c>
      <c r="P27" s="61" t="s">
        <v>319</v>
      </c>
      <c r="Q27" s="61">
        <v>2</v>
      </c>
      <c r="R27" s="61" t="s">
        <v>118</v>
      </c>
      <c r="S27" s="61" t="s">
        <v>335</v>
      </c>
      <c r="T27" s="63" t="s">
        <v>452</v>
      </c>
      <c r="U27" s="61" t="s">
        <v>329</v>
      </c>
    </row>
    <row r="28" spans="7:21" ht="15">
      <c r="G28" s="59" t="str">
        <f t="shared" si="0"/>
        <v>240noNORVT125</v>
      </c>
      <c r="H28" s="61" t="s">
        <v>124</v>
      </c>
      <c r="I28" s="61" t="s">
        <v>329</v>
      </c>
      <c r="J28" s="61">
        <v>240</v>
      </c>
      <c r="K28" s="61">
        <v>125</v>
      </c>
      <c r="L28" s="61">
        <v>10</v>
      </c>
      <c r="M28" s="61">
        <v>12.5</v>
      </c>
      <c r="N28" s="62" t="s">
        <v>105</v>
      </c>
      <c r="O28" s="62" t="s">
        <v>341</v>
      </c>
      <c r="P28" s="61" t="s">
        <v>319</v>
      </c>
      <c r="Q28" s="61">
        <v>2</v>
      </c>
      <c r="R28" s="61" t="s">
        <v>118</v>
      </c>
      <c r="S28" s="61" t="s">
        <v>335</v>
      </c>
      <c r="T28" s="63" t="s">
        <v>453</v>
      </c>
      <c r="U28" s="61" t="s">
        <v>329</v>
      </c>
    </row>
    <row r="29" spans="7:21" ht="15">
      <c r="G29" s="59" t="str">
        <f t="shared" si="0"/>
        <v>240noNORVT150</v>
      </c>
      <c r="H29" s="61" t="s">
        <v>125</v>
      </c>
      <c r="I29" s="61" t="s">
        <v>329</v>
      </c>
      <c r="J29" s="61">
        <v>240</v>
      </c>
      <c r="K29" s="61">
        <v>150</v>
      </c>
      <c r="L29" s="61">
        <v>12</v>
      </c>
      <c r="M29" s="61">
        <v>12.5</v>
      </c>
      <c r="N29" s="62" t="s">
        <v>126</v>
      </c>
      <c r="O29" s="62" t="s">
        <v>341</v>
      </c>
      <c r="P29" s="61" t="s">
        <v>319</v>
      </c>
      <c r="Q29" s="61">
        <v>2</v>
      </c>
      <c r="R29" s="61" t="s">
        <v>118</v>
      </c>
      <c r="S29" s="61" t="s">
        <v>335</v>
      </c>
      <c r="T29" s="63" t="s">
        <v>454</v>
      </c>
      <c r="U29" s="61" t="s">
        <v>329</v>
      </c>
    </row>
    <row r="30" spans="7:21" ht="15">
      <c r="G30" s="59" t="str">
        <f t="shared" si="0"/>
        <v>480noNORVT50</v>
      </c>
      <c r="H30" s="61" t="s">
        <v>127</v>
      </c>
      <c r="I30" s="61" t="s">
        <v>329</v>
      </c>
      <c r="J30" s="61">
        <v>480</v>
      </c>
      <c r="K30" s="61">
        <v>50</v>
      </c>
      <c r="L30" s="61">
        <v>5</v>
      </c>
      <c r="M30" s="61">
        <v>10</v>
      </c>
      <c r="N30" s="62" t="s">
        <v>330</v>
      </c>
      <c r="O30" s="62" t="s">
        <v>341</v>
      </c>
      <c r="P30" s="61" t="s">
        <v>319</v>
      </c>
      <c r="Q30" s="61">
        <v>2</v>
      </c>
      <c r="R30" s="61" t="s">
        <v>118</v>
      </c>
      <c r="S30" s="61" t="s">
        <v>335</v>
      </c>
      <c r="T30" s="63" t="s">
        <v>455</v>
      </c>
      <c r="U30" s="61" t="s">
        <v>329</v>
      </c>
    </row>
    <row r="31" spans="7:21" ht="15">
      <c r="G31" s="59" t="str">
        <f t="shared" si="0"/>
        <v>480noNORVT70</v>
      </c>
      <c r="H31" s="61" t="s">
        <v>128</v>
      </c>
      <c r="I31" s="61" t="s">
        <v>329</v>
      </c>
      <c r="J31" s="61">
        <v>480</v>
      </c>
      <c r="K31" s="61">
        <v>70</v>
      </c>
      <c r="L31" s="61">
        <v>7</v>
      </c>
      <c r="M31" s="61">
        <v>10</v>
      </c>
      <c r="N31" s="62" t="s">
        <v>331</v>
      </c>
      <c r="O31" s="62" t="s">
        <v>341</v>
      </c>
      <c r="P31" s="61" t="s">
        <v>319</v>
      </c>
      <c r="Q31" s="61">
        <v>2</v>
      </c>
      <c r="R31" s="61" t="s">
        <v>118</v>
      </c>
      <c r="S31" s="61" t="s">
        <v>335</v>
      </c>
      <c r="T31" s="63" t="s">
        <v>456</v>
      </c>
      <c r="U31" s="61" t="s">
        <v>329</v>
      </c>
    </row>
    <row r="32" spans="7:21" ht="15">
      <c r="G32" s="59" t="str">
        <f t="shared" si="0"/>
        <v>480noNORVT100</v>
      </c>
      <c r="H32" s="61" t="s">
        <v>129</v>
      </c>
      <c r="I32" s="61" t="s">
        <v>329</v>
      </c>
      <c r="J32" s="61">
        <v>480</v>
      </c>
      <c r="K32" s="61">
        <v>100</v>
      </c>
      <c r="L32" s="61">
        <v>5</v>
      </c>
      <c r="M32" s="61">
        <v>20</v>
      </c>
      <c r="N32" s="62" t="s">
        <v>330</v>
      </c>
      <c r="O32" s="62" t="s">
        <v>341</v>
      </c>
      <c r="P32" s="61" t="s">
        <v>319</v>
      </c>
      <c r="Q32" s="61">
        <v>2</v>
      </c>
      <c r="R32" s="61" t="s">
        <v>118</v>
      </c>
      <c r="S32" s="61" t="s">
        <v>335</v>
      </c>
      <c r="T32" s="63" t="s">
        <v>457</v>
      </c>
      <c r="U32" s="61" t="s">
        <v>329</v>
      </c>
    </row>
    <row r="33" spans="7:21" ht="15">
      <c r="G33" s="59" t="str">
        <f t="shared" si="0"/>
        <v>480noNORVT125</v>
      </c>
      <c r="H33" s="61" t="s">
        <v>130</v>
      </c>
      <c r="I33" s="61" t="s">
        <v>329</v>
      </c>
      <c r="J33" s="61">
        <v>480</v>
      </c>
      <c r="K33" s="61">
        <v>125</v>
      </c>
      <c r="L33" s="61">
        <v>5</v>
      </c>
      <c r="M33" s="61">
        <v>25</v>
      </c>
      <c r="N33" s="62" t="s">
        <v>330</v>
      </c>
      <c r="O33" s="62" t="s">
        <v>341</v>
      </c>
      <c r="P33" s="61" t="s">
        <v>319</v>
      </c>
      <c r="Q33" s="61">
        <v>2</v>
      </c>
      <c r="R33" s="61" t="s">
        <v>118</v>
      </c>
      <c r="S33" s="61" t="s">
        <v>335</v>
      </c>
      <c r="T33" s="63" t="s">
        <v>458</v>
      </c>
      <c r="U33" s="61" t="s">
        <v>329</v>
      </c>
    </row>
    <row r="34" spans="7:21" ht="15">
      <c r="G34" s="59" t="str">
        <f t="shared" si="0"/>
        <v>480noNORVT150</v>
      </c>
      <c r="H34" s="61" t="s">
        <v>131</v>
      </c>
      <c r="I34" s="61" t="s">
        <v>329</v>
      </c>
      <c r="J34" s="61">
        <v>480</v>
      </c>
      <c r="K34" s="61">
        <v>150</v>
      </c>
      <c r="L34" s="61">
        <v>6</v>
      </c>
      <c r="M34" s="61">
        <v>25</v>
      </c>
      <c r="N34" s="62" t="s">
        <v>97</v>
      </c>
      <c r="O34" s="62" t="s">
        <v>341</v>
      </c>
      <c r="P34" s="61" t="s">
        <v>319</v>
      </c>
      <c r="Q34" s="61">
        <v>2</v>
      </c>
      <c r="R34" s="61" t="s">
        <v>118</v>
      </c>
      <c r="S34" s="61" t="s">
        <v>335</v>
      </c>
      <c r="T34" s="63" t="s">
        <v>459</v>
      </c>
      <c r="U34" s="61" t="s">
        <v>329</v>
      </c>
    </row>
    <row r="35" spans="7:21" ht="15">
      <c r="G35" s="59" t="str">
        <f t="shared" si="0"/>
        <v>480noNORVT175</v>
      </c>
      <c r="H35" s="61" t="s">
        <v>132</v>
      </c>
      <c r="I35" s="61" t="s">
        <v>329</v>
      </c>
      <c r="J35" s="61">
        <v>480</v>
      </c>
      <c r="K35" s="61">
        <v>175</v>
      </c>
      <c r="L35" s="61">
        <v>7</v>
      </c>
      <c r="M35" s="61">
        <v>25</v>
      </c>
      <c r="N35" s="62" t="s">
        <v>99</v>
      </c>
      <c r="O35" s="62" t="s">
        <v>341</v>
      </c>
      <c r="P35" s="61" t="s">
        <v>319</v>
      </c>
      <c r="Q35" s="61">
        <v>2</v>
      </c>
      <c r="R35" s="61" t="s">
        <v>118</v>
      </c>
      <c r="S35" s="61" t="s">
        <v>335</v>
      </c>
      <c r="T35" s="63" t="s">
        <v>460</v>
      </c>
      <c r="U35" s="61" t="s">
        <v>329</v>
      </c>
    </row>
    <row r="36" spans="7:21" ht="15">
      <c r="G36" s="59" t="str">
        <f t="shared" si="0"/>
        <v>480noNORVT200</v>
      </c>
      <c r="H36" s="61" t="s">
        <v>133</v>
      </c>
      <c r="I36" s="61" t="s">
        <v>329</v>
      </c>
      <c r="J36" s="61">
        <v>480</v>
      </c>
      <c r="K36" s="61">
        <v>200</v>
      </c>
      <c r="L36" s="61">
        <v>8</v>
      </c>
      <c r="M36" s="61">
        <v>25</v>
      </c>
      <c r="N36" s="62" t="s">
        <v>101</v>
      </c>
      <c r="O36" s="62" t="s">
        <v>341</v>
      </c>
      <c r="P36" s="61" t="s">
        <v>319</v>
      </c>
      <c r="Q36" s="61">
        <v>2</v>
      </c>
      <c r="R36" s="61" t="s">
        <v>118</v>
      </c>
      <c r="S36" s="61" t="s">
        <v>335</v>
      </c>
      <c r="T36" s="63" t="s">
        <v>461</v>
      </c>
      <c r="U36" s="61" t="s">
        <v>329</v>
      </c>
    </row>
    <row r="37" spans="7:21" ht="15">
      <c r="G37" s="59" t="str">
        <f t="shared" si="0"/>
        <v>480noNORVT225</v>
      </c>
      <c r="H37" s="61" t="s">
        <v>134</v>
      </c>
      <c r="I37" s="61" t="s">
        <v>329</v>
      </c>
      <c r="J37" s="61">
        <v>480</v>
      </c>
      <c r="K37" s="61">
        <v>225</v>
      </c>
      <c r="L37" s="61">
        <v>9</v>
      </c>
      <c r="M37" s="61">
        <v>25</v>
      </c>
      <c r="N37" s="62" t="s">
        <v>103</v>
      </c>
      <c r="O37" s="62" t="s">
        <v>341</v>
      </c>
      <c r="P37" s="61" t="s">
        <v>319</v>
      </c>
      <c r="Q37" s="61">
        <v>2</v>
      </c>
      <c r="R37" s="61" t="s">
        <v>118</v>
      </c>
      <c r="S37" s="61" t="s">
        <v>335</v>
      </c>
      <c r="T37" s="63" t="s">
        <v>462</v>
      </c>
      <c r="U37" s="61" t="s">
        <v>329</v>
      </c>
    </row>
    <row r="38" spans="7:21" ht="15">
      <c r="G38" s="59" t="str">
        <f t="shared" si="0"/>
        <v>480noNORVT250</v>
      </c>
      <c r="H38" s="61" t="s">
        <v>135</v>
      </c>
      <c r="I38" s="61" t="s">
        <v>329</v>
      </c>
      <c r="J38" s="61">
        <v>480</v>
      </c>
      <c r="K38" s="61">
        <v>250</v>
      </c>
      <c r="L38" s="61">
        <v>10</v>
      </c>
      <c r="M38" s="61">
        <v>25</v>
      </c>
      <c r="N38" s="62" t="s">
        <v>105</v>
      </c>
      <c r="O38" s="62" t="s">
        <v>341</v>
      </c>
      <c r="P38" s="61" t="s">
        <v>319</v>
      </c>
      <c r="Q38" s="61">
        <v>2</v>
      </c>
      <c r="R38" s="61" t="s">
        <v>118</v>
      </c>
      <c r="S38" s="61" t="s">
        <v>335</v>
      </c>
      <c r="T38" s="63" t="s">
        <v>463</v>
      </c>
      <c r="U38" s="61" t="s">
        <v>329</v>
      </c>
    </row>
    <row r="39" spans="7:21" ht="15">
      <c r="G39" s="59" t="str">
        <f t="shared" si="0"/>
        <v>480noNORVT300</v>
      </c>
      <c r="H39" s="61" t="s">
        <v>136</v>
      </c>
      <c r="I39" s="61" t="s">
        <v>329</v>
      </c>
      <c r="J39" s="61">
        <v>480</v>
      </c>
      <c r="K39" s="61">
        <v>300</v>
      </c>
      <c r="L39" s="61">
        <v>12</v>
      </c>
      <c r="M39" s="61">
        <v>25</v>
      </c>
      <c r="N39" s="62" t="s">
        <v>107</v>
      </c>
      <c r="O39" s="62" t="s">
        <v>341</v>
      </c>
      <c r="P39" s="61" t="s">
        <v>319</v>
      </c>
      <c r="Q39" s="61">
        <v>2</v>
      </c>
      <c r="R39" s="61" t="s">
        <v>118</v>
      </c>
      <c r="S39" s="61" t="s">
        <v>335</v>
      </c>
      <c r="T39" s="63" t="s">
        <v>464</v>
      </c>
      <c r="U39" s="61" t="s">
        <v>329</v>
      </c>
    </row>
    <row r="40" spans="7:21" ht="15">
      <c r="G40" s="59" t="str">
        <f t="shared" si="0"/>
        <v>240SINORVC50</v>
      </c>
      <c r="H40" s="61" t="s">
        <v>137</v>
      </c>
      <c r="I40" s="61" t="s">
        <v>329</v>
      </c>
      <c r="J40" s="61">
        <v>240</v>
      </c>
      <c r="K40" s="61">
        <v>50</v>
      </c>
      <c r="L40" s="61">
        <v>5</v>
      </c>
      <c r="M40" s="61">
        <v>10</v>
      </c>
      <c r="N40" s="62" t="s">
        <v>330</v>
      </c>
      <c r="O40" s="62" t="s">
        <v>342</v>
      </c>
      <c r="P40" s="61" t="s">
        <v>332</v>
      </c>
      <c r="Q40" s="61">
        <v>1</v>
      </c>
      <c r="R40" s="61" t="s">
        <v>93</v>
      </c>
      <c r="S40" s="61" t="s">
        <v>335</v>
      </c>
      <c r="T40" s="63" t="s">
        <v>465</v>
      </c>
      <c r="U40" s="61" t="s">
        <v>329</v>
      </c>
    </row>
    <row r="41" spans="7:21" ht="15">
      <c r="G41" s="59" t="str">
        <f t="shared" si="0"/>
        <v>240SINORVC75</v>
      </c>
      <c r="H41" s="61" t="s">
        <v>138</v>
      </c>
      <c r="I41" s="61" t="s">
        <v>329</v>
      </c>
      <c r="J41" s="61">
        <v>240</v>
      </c>
      <c r="K41" s="61">
        <v>75</v>
      </c>
      <c r="L41" s="61">
        <v>6</v>
      </c>
      <c r="M41" s="61">
        <v>12.5</v>
      </c>
      <c r="N41" s="62" t="s">
        <v>97</v>
      </c>
      <c r="O41" s="62" t="s">
        <v>342</v>
      </c>
      <c r="P41" s="61" t="s">
        <v>332</v>
      </c>
      <c r="Q41" s="61">
        <v>1</v>
      </c>
      <c r="R41" s="61" t="s">
        <v>93</v>
      </c>
      <c r="S41" s="61" t="s">
        <v>335</v>
      </c>
      <c r="T41" s="63" t="s">
        <v>466</v>
      </c>
      <c r="U41" s="61" t="s">
        <v>329</v>
      </c>
    </row>
    <row r="42" spans="7:21" ht="15">
      <c r="G42" s="59" t="str">
        <f t="shared" si="0"/>
        <v>240SINORVC87.5</v>
      </c>
      <c r="H42" s="61" t="s">
        <v>139</v>
      </c>
      <c r="I42" s="61" t="s">
        <v>329</v>
      </c>
      <c r="J42" s="61">
        <v>240</v>
      </c>
      <c r="K42" s="61">
        <v>87.5</v>
      </c>
      <c r="L42" s="61">
        <v>7</v>
      </c>
      <c r="M42" s="61">
        <v>12.5</v>
      </c>
      <c r="N42" s="62" t="s">
        <v>99</v>
      </c>
      <c r="O42" s="62" t="s">
        <v>342</v>
      </c>
      <c r="P42" s="61" t="s">
        <v>332</v>
      </c>
      <c r="Q42" s="61">
        <v>1</v>
      </c>
      <c r="R42" s="61" t="s">
        <v>93</v>
      </c>
      <c r="S42" s="61" t="s">
        <v>335</v>
      </c>
      <c r="T42" s="63" t="s">
        <v>467</v>
      </c>
      <c r="U42" s="61" t="s">
        <v>329</v>
      </c>
    </row>
    <row r="43" spans="7:21" ht="15">
      <c r="G43" s="59" t="str">
        <f t="shared" si="0"/>
        <v>240SINORVC100</v>
      </c>
      <c r="H43" s="61" t="s">
        <v>140</v>
      </c>
      <c r="I43" s="61" t="s">
        <v>329</v>
      </c>
      <c r="J43" s="61">
        <v>240</v>
      </c>
      <c r="K43" s="61">
        <v>100</v>
      </c>
      <c r="L43" s="61">
        <v>8</v>
      </c>
      <c r="M43" s="61">
        <v>12.5</v>
      </c>
      <c r="N43" s="62" t="s">
        <v>101</v>
      </c>
      <c r="O43" s="62" t="s">
        <v>342</v>
      </c>
      <c r="P43" s="61" t="s">
        <v>332</v>
      </c>
      <c r="Q43" s="61">
        <v>1</v>
      </c>
      <c r="R43" s="61" t="s">
        <v>93</v>
      </c>
      <c r="S43" s="61" t="s">
        <v>335</v>
      </c>
      <c r="T43" s="63" t="s">
        <v>468</v>
      </c>
      <c r="U43" s="61" t="s">
        <v>329</v>
      </c>
    </row>
    <row r="44" spans="7:21" ht="15">
      <c r="G44" s="59" t="str">
        <f t="shared" si="0"/>
        <v>240SINORVC112.5</v>
      </c>
      <c r="H44" s="61" t="s">
        <v>141</v>
      </c>
      <c r="I44" s="61" t="s">
        <v>329</v>
      </c>
      <c r="J44" s="61">
        <v>240</v>
      </c>
      <c r="K44" s="61">
        <v>112.5</v>
      </c>
      <c r="L44" s="61">
        <v>9</v>
      </c>
      <c r="M44" s="61">
        <v>12.5</v>
      </c>
      <c r="N44" s="62" t="s">
        <v>103</v>
      </c>
      <c r="O44" s="62" t="s">
        <v>342</v>
      </c>
      <c r="P44" s="61" t="s">
        <v>332</v>
      </c>
      <c r="Q44" s="61">
        <v>1</v>
      </c>
      <c r="R44" s="61" t="s">
        <v>93</v>
      </c>
      <c r="S44" s="61" t="s">
        <v>335</v>
      </c>
      <c r="T44" s="63" t="s">
        <v>469</v>
      </c>
      <c r="U44" s="61" t="s">
        <v>329</v>
      </c>
    </row>
    <row r="45" spans="7:21" ht="15">
      <c r="G45" s="59" t="str">
        <f t="shared" si="0"/>
        <v>240SINORVC125</v>
      </c>
      <c r="H45" s="61" t="s">
        <v>142</v>
      </c>
      <c r="I45" s="61" t="s">
        <v>329</v>
      </c>
      <c r="J45" s="61">
        <v>240</v>
      </c>
      <c r="K45" s="61">
        <v>125</v>
      </c>
      <c r="L45" s="61">
        <v>10</v>
      </c>
      <c r="M45" s="61">
        <v>12.5</v>
      </c>
      <c r="N45" s="62" t="s">
        <v>105</v>
      </c>
      <c r="O45" s="62" t="s">
        <v>342</v>
      </c>
      <c r="P45" s="61" t="s">
        <v>332</v>
      </c>
      <c r="Q45" s="61">
        <v>1</v>
      </c>
      <c r="R45" s="61" t="s">
        <v>93</v>
      </c>
      <c r="S45" s="61" t="s">
        <v>335</v>
      </c>
      <c r="T45" s="63" t="s">
        <v>470</v>
      </c>
      <c r="U45" s="61" t="s">
        <v>329</v>
      </c>
    </row>
    <row r="46" spans="7:21" ht="15">
      <c r="G46" s="59" t="str">
        <f t="shared" si="0"/>
        <v>240SINORVC150</v>
      </c>
      <c r="H46" s="61" t="s">
        <v>143</v>
      </c>
      <c r="I46" s="61" t="s">
        <v>329</v>
      </c>
      <c r="J46" s="61">
        <v>240</v>
      </c>
      <c r="K46" s="61">
        <v>150</v>
      </c>
      <c r="L46" s="61">
        <v>12</v>
      </c>
      <c r="M46" s="61">
        <v>12.5</v>
      </c>
      <c r="N46" s="62" t="s">
        <v>107</v>
      </c>
      <c r="O46" s="62" t="s">
        <v>342</v>
      </c>
      <c r="P46" s="61" t="s">
        <v>332</v>
      </c>
      <c r="Q46" s="61">
        <v>1</v>
      </c>
      <c r="R46" s="61" t="s">
        <v>93</v>
      </c>
      <c r="S46" s="61" t="s">
        <v>335</v>
      </c>
      <c r="T46" s="63" t="s">
        <v>471</v>
      </c>
      <c r="U46" s="61" t="s">
        <v>329</v>
      </c>
    </row>
    <row r="47" spans="7:21" ht="15">
      <c r="G47" s="59" t="str">
        <f t="shared" si="0"/>
        <v>480SINORVC50</v>
      </c>
      <c r="H47" s="61" t="s">
        <v>144</v>
      </c>
      <c r="I47" s="61" t="s">
        <v>329</v>
      </c>
      <c r="J47" s="61">
        <v>480</v>
      </c>
      <c r="K47" s="61">
        <v>50</v>
      </c>
      <c r="L47" s="61">
        <v>5</v>
      </c>
      <c r="M47" s="62">
        <v>10</v>
      </c>
      <c r="N47" s="62" t="s">
        <v>330</v>
      </c>
      <c r="O47" s="62" t="s">
        <v>342</v>
      </c>
      <c r="P47" s="61" t="s">
        <v>332</v>
      </c>
      <c r="Q47" s="61">
        <v>1</v>
      </c>
      <c r="R47" s="61" t="s">
        <v>93</v>
      </c>
      <c r="S47" s="61" t="s">
        <v>335</v>
      </c>
      <c r="T47" s="63" t="s">
        <v>472</v>
      </c>
      <c r="U47" s="61" t="s">
        <v>329</v>
      </c>
    </row>
    <row r="48" spans="7:21" ht="15">
      <c r="G48" s="59" t="str">
        <f t="shared" si="0"/>
        <v>480SINORVC70</v>
      </c>
      <c r="H48" s="61" t="s">
        <v>145</v>
      </c>
      <c r="I48" s="61" t="s">
        <v>329</v>
      </c>
      <c r="J48" s="61">
        <v>480</v>
      </c>
      <c r="K48" s="61">
        <v>70</v>
      </c>
      <c r="L48" s="61">
        <v>7</v>
      </c>
      <c r="M48" s="62">
        <v>10</v>
      </c>
      <c r="N48" s="62" t="s">
        <v>331</v>
      </c>
      <c r="O48" s="62" t="s">
        <v>342</v>
      </c>
      <c r="P48" s="61" t="s">
        <v>332</v>
      </c>
      <c r="Q48" s="61">
        <v>1</v>
      </c>
      <c r="R48" s="61" t="s">
        <v>93</v>
      </c>
      <c r="S48" s="61" t="s">
        <v>335</v>
      </c>
      <c r="T48" s="63" t="s">
        <v>473</v>
      </c>
      <c r="U48" s="61" t="s">
        <v>329</v>
      </c>
    </row>
    <row r="49" spans="7:21" ht="15">
      <c r="G49" s="59" t="str">
        <f t="shared" si="0"/>
        <v>480SINORVC75</v>
      </c>
      <c r="H49" s="61" t="s">
        <v>146</v>
      </c>
      <c r="I49" s="61" t="s">
        <v>329</v>
      </c>
      <c r="J49" s="61">
        <v>480</v>
      </c>
      <c r="K49" s="61">
        <v>75</v>
      </c>
      <c r="L49" s="61">
        <v>5</v>
      </c>
      <c r="M49" s="62">
        <v>15</v>
      </c>
      <c r="N49" s="62" t="s">
        <v>330</v>
      </c>
      <c r="O49" s="62" t="s">
        <v>342</v>
      </c>
      <c r="P49" s="61" t="s">
        <v>332</v>
      </c>
      <c r="Q49" s="61">
        <v>1</v>
      </c>
      <c r="R49" s="61" t="s">
        <v>93</v>
      </c>
      <c r="S49" s="61" t="s">
        <v>335</v>
      </c>
      <c r="T49" s="63" t="s">
        <v>474</v>
      </c>
      <c r="U49" s="61" t="s">
        <v>329</v>
      </c>
    </row>
    <row r="50" spans="7:21" ht="15">
      <c r="G50" s="59" t="str">
        <f t="shared" si="0"/>
        <v>480SINORVC100</v>
      </c>
      <c r="H50" s="61" t="s">
        <v>147</v>
      </c>
      <c r="I50" s="61" t="s">
        <v>329</v>
      </c>
      <c r="J50" s="61">
        <v>480</v>
      </c>
      <c r="K50" s="61">
        <v>100</v>
      </c>
      <c r="L50" s="61">
        <v>5</v>
      </c>
      <c r="M50" s="62">
        <v>20</v>
      </c>
      <c r="N50" s="62" t="s">
        <v>330</v>
      </c>
      <c r="O50" s="62" t="s">
        <v>342</v>
      </c>
      <c r="P50" s="61" t="s">
        <v>332</v>
      </c>
      <c r="Q50" s="61">
        <v>1</v>
      </c>
      <c r="R50" s="61" t="s">
        <v>93</v>
      </c>
      <c r="S50" s="61" t="s">
        <v>335</v>
      </c>
      <c r="T50" s="63" t="s">
        <v>475</v>
      </c>
      <c r="U50" s="61" t="s">
        <v>329</v>
      </c>
    </row>
    <row r="51" spans="7:21" ht="15">
      <c r="G51" s="59" t="str">
        <f t="shared" si="0"/>
        <v>480SINORVC125</v>
      </c>
      <c r="H51" s="61" t="s">
        <v>148</v>
      </c>
      <c r="I51" s="61" t="s">
        <v>329</v>
      </c>
      <c r="J51" s="61">
        <v>480</v>
      </c>
      <c r="K51" s="61">
        <v>125</v>
      </c>
      <c r="L51" s="61">
        <v>5</v>
      </c>
      <c r="M51" s="62">
        <v>25</v>
      </c>
      <c r="N51" s="62" t="s">
        <v>330</v>
      </c>
      <c r="O51" s="62" t="s">
        <v>342</v>
      </c>
      <c r="P51" s="61" t="s">
        <v>332</v>
      </c>
      <c r="Q51" s="61">
        <v>1</v>
      </c>
      <c r="R51" s="61" t="s">
        <v>93</v>
      </c>
      <c r="S51" s="61" t="s">
        <v>335</v>
      </c>
      <c r="T51" s="63" t="s">
        <v>476</v>
      </c>
      <c r="U51" s="61" t="s">
        <v>329</v>
      </c>
    </row>
    <row r="52" spans="7:21" ht="15">
      <c r="G52" s="59" t="str">
        <f t="shared" si="0"/>
        <v>480SINORVC150</v>
      </c>
      <c r="H52" s="61" t="s">
        <v>149</v>
      </c>
      <c r="I52" s="61" t="s">
        <v>329</v>
      </c>
      <c r="J52" s="61">
        <v>480</v>
      </c>
      <c r="K52" s="61">
        <v>150</v>
      </c>
      <c r="L52" s="61">
        <v>6</v>
      </c>
      <c r="M52" s="62">
        <v>25</v>
      </c>
      <c r="N52" s="62" t="s">
        <v>97</v>
      </c>
      <c r="O52" s="62" t="s">
        <v>342</v>
      </c>
      <c r="P52" s="61" t="s">
        <v>332</v>
      </c>
      <c r="Q52" s="61">
        <v>1</v>
      </c>
      <c r="R52" s="61" t="s">
        <v>93</v>
      </c>
      <c r="S52" s="61" t="s">
        <v>335</v>
      </c>
      <c r="T52" s="63" t="s">
        <v>477</v>
      </c>
      <c r="U52" s="61" t="s">
        <v>329</v>
      </c>
    </row>
    <row r="53" spans="7:21" ht="15">
      <c r="G53" s="59" t="str">
        <f t="shared" si="0"/>
        <v>480SINORVC175</v>
      </c>
      <c r="H53" s="61" t="s">
        <v>150</v>
      </c>
      <c r="I53" s="61" t="s">
        <v>329</v>
      </c>
      <c r="J53" s="61">
        <v>480</v>
      </c>
      <c r="K53" s="61">
        <v>175</v>
      </c>
      <c r="L53" s="61">
        <v>7</v>
      </c>
      <c r="M53" s="62">
        <v>25</v>
      </c>
      <c r="N53" s="62" t="s">
        <v>99</v>
      </c>
      <c r="O53" s="62" t="s">
        <v>342</v>
      </c>
      <c r="P53" s="61" t="s">
        <v>332</v>
      </c>
      <c r="Q53" s="61">
        <v>1</v>
      </c>
      <c r="R53" s="61" t="s">
        <v>93</v>
      </c>
      <c r="S53" s="61" t="s">
        <v>335</v>
      </c>
      <c r="T53" s="63" t="s">
        <v>478</v>
      </c>
      <c r="U53" s="61" t="s">
        <v>329</v>
      </c>
    </row>
    <row r="54" spans="7:21" ht="15">
      <c r="G54" s="59" t="str">
        <f t="shared" si="0"/>
        <v>480SINORVC200</v>
      </c>
      <c r="H54" s="61" t="s">
        <v>151</v>
      </c>
      <c r="I54" s="61" t="s">
        <v>329</v>
      </c>
      <c r="J54" s="61">
        <v>480</v>
      </c>
      <c r="K54" s="61">
        <v>200</v>
      </c>
      <c r="L54" s="61">
        <v>8</v>
      </c>
      <c r="M54" s="62">
        <v>25</v>
      </c>
      <c r="N54" s="62" t="s">
        <v>101</v>
      </c>
      <c r="O54" s="62" t="s">
        <v>342</v>
      </c>
      <c r="P54" s="61" t="s">
        <v>332</v>
      </c>
      <c r="Q54" s="61">
        <v>1</v>
      </c>
      <c r="R54" s="61" t="s">
        <v>93</v>
      </c>
      <c r="S54" s="61" t="s">
        <v>335</v>
      </c>
      <c r="T54" s="63" t="s">
        <v>479</v>
      </c>
      <c r="U54" s="61" t="s">
        <v>329</v>
      </c>
    </row>
    <row r="55" spans="7:21" ht="15">
      <c r="G55" s="59" t="str">
        <f t="shared" si="0"/>
        <v>480SINORVC225</v>
      </c>
      <c r="H55" s="61" t="s">
        <v>152</v>
      </c>
      <c r="I55" s="61" t="s">
        <v>329</v>
      </c>
      <c r="J55" s="61">
        <v>480</v>
      </c>
      <c r="K55" s="61">
        <v>225</v>
      </c>
      <c r="L55" s="61">
        <v>9</v>
      </c>
      <c r="M55" s="62">
        <v>25</v>
      </c>
      <c r="N55" s="62" t="s">
        <v>103</v>
      </c>
      <c r="O55" s="62" t="s">
        <v>342</v>
      </c>
      <c r="P55" s="61" t="s">
        <v>332</v>
      </c>
      <c r="Q55" s="61">
        <v>1</v>
      </c>
      <c r="R55" s="61" t="s">
        <v>93</v>
      </c>
      <c r="S55" s="61" t="s">
        <v>335</v>
      </c>
      <c r="T55" s="63" t="s">
        <v>480</v>
      </c>
      <c r="U55" s="61" t="s">
        <v>329</v>
      </c>
    </row>
    <row r="56" spans="7:21" ht="15">
      <c r="G56" s="59" t="str">
        <f t="shared" si="0"/>
        <v>480SINORVC250</v>
      </c>
      <c r="H56" s="61" t="s">
        <v>153</v>
      </c>
      <c r="I56" s="61" t="s">
        <v>329</v>
      </c>
      <c r="J56" s="61">
        <v>480</v>
      </c>
      <c r="K56" s="61">
        <v>250</v>
      </c>
      <c r="L56" s="61">
        <v>10</v>
      </c>
      <c r="M56" s="62">
        <v>25</v>
      </c>
      <c r="N56" s="62" t="s">
        <v>105</v>
      </c>
      <c r="O56" s="62" t="s">
        <v>342</v>
      </c>
      <c r="P56" s="61" t="s">
        <v>332</v>
      </c>
      <c r="Q56" s="61">
        <v>1</v>
      </c>
      <c r="R56" s="61" t="s">
        <v>93</v>
      </c>
      <c r="S56" s="61" t="s">
        <v>335</v>
      </c>
      <c r="T56" s="63" t="s">
        <v>481</v>
      </c>
      <c r="U56" s="61" t="s">
        <v>329</v>
      </c>
    </row>
    <row r="57" spans="7:21" ht="15">
      <c r="G57" s="59" t="str">
        <f t="shared" si="0"/>
        <v>480SINORVC275</v>
      </c>
      <c r="H57" s="61" t="s">
        <v>154</v>
      </c>
      <c r="I57" s="61" t="s">
        <v>329</v>
      </c>
      <c r="J57" s="61">
        <v>480</v>
      </c>
      <c r="K57" s="61">
        <v>275</v>
      </c>
      <c r="L57" s="61">
        <v>11</v>
      </c>
      <c r="M57" s="62">
        <v>25</v>
      </c>
      <c r="N57" s="62" t="s">
        <v>155</v>
      </c>
      <c r="O57" s="62" t="s">
        <v>342</v>
      </c>
      <c r="P57" s="61" t="s">
        <v>332</v>
      </c>
      <c r="Q57" s="61">
        <v>1</v>
      </c>
      <c r="R57" s="61" t="s">
        <v>93</v>
      </c>
      <c r="S57" s="61" t="s">
        <v>335</v>
      </c>
      <c r="T57" s="63" t="s">
        <v>482</v>
      </c>
      <c r="U57" s="61" t="s">
        <v>329</v>
      </c>
    </row>
    <row r="58" spans="7:21" ht="15">
      <c r="G58" s="59" t="str">
        <f t="shared" si="0"/>
        <v>480SINORVC300</v>
      </c>
      <c r="H58" s="61" t="s">
        <v>156</v>
      </c>
      <c r="I58" s="61" t="s">
        <v>329</v>
      </c>
      <c r="J58" s="61">
        <v>480</v>
      </c>
      <c r="K58" s="61">
        <v>300</v>
      </c>
      <c r="L58" s="61">
        <v>12</v>
      </c>
      <c r="M58" s="62">
        <v>25</v>
      </c>
      <c r="N58" s="62" t="s">
        <v>107</v>
      </c>
      <c r="O58" s="62" t="s">
        <v>342</v>
      </c>
      <c r="P58" s="61" t="s">
        <v>332</v>
      </c>
      <c r="Q58" s="61">
        <v>1</v>
      </c>
      <c r="R58" s="61" t="s">
        <v>93</v>
      </c>
      <c r="S58" s="61" t="s">
        <v>335</v>
      </c>
      <c r="T58" s="63" t="s">
        <v>483</v>
      </c>
      <c r="U58" s="61" t="s">
        <v>329</v>
      </c>
    </row>
    <row r="59" spans="7:21" ht="15">
      <c r="G59" s="59" t="str">
        <f t="shared" si="0"/>
        <v>240SINORVT50</v>
      </c>
      <c r="H59" s="61" t="s">
        <v>157</v>
      </c>
      <c r="I59" s="61" t="s">
        <v>329</v>
      </c>
      <c r="J59" s="61">
        <v>240</v>
      </c>
      <c r="K59" s="61">
        <v>50</v>
      </c>
      <c r="L59" s="61">
        <v>5</v>
      </c>
      <c r="M59" s="62">
        <v>10</v>
      </c>
      <c r="N59" s="62" t="s">
        <v>330</v>
      </c>
      <c r="O59" s="62" t="s">
        <v>342</v>
      </c>
      <c r="P59" s="61" t="s">
        <v>332</v>
      </c>
      <c r="Q59" s="61">
        <v>2</v>
      </c>
      <c r="R59" s="61" t="s">
        <v>118</v>
      </c>
      <c r="S59" s="61" t="s">
        <v>335</v>
      </c>
      <c r="T59" s="63" t="s">
        <v>484</v>
      </c>
      <c r="U59" s="61" t="s">
        <v>329</v>
      </c>
    </row>
    <row r="60" spans="7:21" ht="15">
      <c r="G60" s="59" t="str">
        <f t="shared" si="0"/>
        <v>240SINORVT75</v>
      </c>
      <c r="H60" s="61" t="s">
        <v>158</v>
      </c>
      <c r="I60" s="61" t="s">
        <v>329</v>
      </c>
      <c r="J60" s="61">
        <v>240</v>
      </c>
      <c r="K60" s="61">
        <v>75</v>
      </c>
      <c r="L60" s="61">
        <v>6</v>
      </c>
      <c r="M60" s="62">
        <v>12.5</v>
      </c>
      <c r="N60" s="62" t="s">
        <v>97</v>
      </c>
      <c r="O60" s="62" t="s">
        <v>342</v>
      </c>
      <c r="P60" s="61" t="s">
        <v>332</v>
      </c>
      <c r="Q60" s="61">
        <v>2</v>
      </c>
      <c r="R60" s="61" t="s">
        <v>118</v>
      </c>
      <c r="S60" s="61" t="s">
        <v>335</v>
      </c>
      <c r="T60" s="63" t="s">
        <v>485</v>
      </c>
      <c r="U60" s="61" t="s">
        <v>329</v>
      </c>
    </row>
    <row r="61" spans="7:21" ht="15">
      <c r="G61" s="59" t="str">
        <f t="shared" si="0"/>
        <v>240SINORVT87.5</v>
      </c>
      <c r="H61" s="61" t="s">
        <v>159</v>
      </c>
      <c r="I61" s="61" t="s">
        <v>329</v>
      </c>
      <c r="J61" s="61">
        <v>240</v>
      </c>
      <c r="K61" s="61">
        <v>87.5</v>
      </c>
      <c r="L61" s="61">
        <v>7</v>
      </c>
      <c r="M61" s="62">
        <v>12.5</v>
      </c>
      <c r="N61" s="62" t="s">
        <v>99</v>
      </c>
      <c r="O61" s="62" t="s">
        <v>342</v>
      </c>
      <c r="P61" s="61" t="s">
        <v>332</v>
      </c>
      <c r="Q61" s="61">
        <v>2</v>
      </c>
      <c r="R61" s="61" t="s">
        <v>118</v>
      </c>
      <c r="S61" s="61" t="s">
        <v>335</v>
      </c>
      <c r="T61" s="63" t="s">
        <v>486</v>
      </c>
      <c r="U61" s="61" t="s">
        <v>329</v>
      </c>
    </row>
    <row r="62" spans="7:21" ht="15">
      <c r="G62" s="59" t="str">
        <f t="shared" si="0"/>
        <v>240SINORVT100</v>
      </c>
      <c r="H62" s="61" t="s">
        <v>160</v>
      </c>
      <c r="I62" s="61" t="s">
        <v>329</v>
      </c>
      <c r="J62" s="61">
        <v>240</v>
      </c>
      <c r="K62" s="61">
        <v>100</v>
      </c>
      <c r="L62" s="61">
        <v>8</v>
      </c>
      <c r="M62" s="62">
        <v>12.5</v>
      </c>
      <c r="N62" s="62" t="s">
        <v>101</v>
      </c>
      <c r="O62" s="62" t="s">
        <v>342</v>
      </c>
      <c r="P62" s="61" t="s">
        <v>332</v>
      </c>
      <c r="Q62" s="61">
        <v>2</v>
      </c>
      <c r="R62" s="61" t="s">
        <v>118</v>
      </c>
      <c r="S62" s="61" t="s">
        <v>335</v>
      </c>
      <c r="T62" s="63" t="s">
        <v>487</v>
      </c>
      <c r="U62" s="61" t="s">
        <v>329</v>
      </c>
    </row>
    <row r="63" spans="7:21" ht="15">
      <c r="G63" s="59" t="str">
        <f t="shared" si="0"/>
        <v>240SINORVT112.5</v>
      </c>
      <c r="H63" s="61" t="s">
        <v>161</v>
      </c>
      <c r="I63" s="61" t="s">
        <v>329</v>
      </c>
      <c r="J63" s="61">
        <v>240</v>
      </c>
      <c r="K63" s="61">
        <v>112.5</v>
      </c>
      <c r="L63" s="61">
        <v>9</v>
      </c>
      <c r="M63" s="62">
        <v>12.5</v>
      </c>
      <c r="N63" s="62" t="s">
        <v>103</v>
      </c>
      <c r="O63" s="62" t="s">
        <v>342</v>
      </c>
      <c r="P63" s="61" t="s">
        <v>332</v>
      </c>
      <c r="Q63" s="61">
        <v>2</v>
      </c>
      <c r="R63" s="61" t="s">
        <v>118</v>
      </c>
      <c r="S63" s="61" t="s">
        <v>335</v>
      </c>
      <c r="T63" s="63" t="s">
        <v>488</v>
      </c>
      <c r="U63" s="61" t="s">
        <v>329</v>
      </c>
    </row>
    <row r="64" spans="7:21" ht="15">
      <c r="G64" s="59" t="str">
        <f t="shared" si="0"/>
        <v>240SINORVT125</v>
      </c>
      <c r="H64" s="61" t="s">
        <v>162</v>
      </c>
      <c r="I64" s="61" t="s">
        <v>329</v>
      </c>
      <c r="J64" s="61">
        <v>240</v>
      </c>
      <c r="K64" s="61">
        <v>125</v>
      </c>
      <c r="L64" s="61">
        <v>10</v>
      </c>
      <c r="M64" s="62">
        <v>12.5</v>
      </c>
      <c r="N64" s="62" t="s">
        <v>105</v>
      </c>
      <c r="O64" s="62" t="s">
        <v>342</v>
      </c>
      <c r="P64" s="61" t="s">
        <v>332</v>
      </c>
      <c r="Q64" s="61">
        <v>2</v>
      </c>
      <c r="R64" s="61" t="s">
        <v>118</v>
      </c>
      <c r="S64" s="61" t="s">
        <v>335</v>
      </c>
      <c r="T64" s="63" t="s">
        <v>489</v>
      </c>
      <c r="U64" s="61" t="s">
        <v>329</v>
      </c>
    </row>
    <row r="65" spans="7:21" ht="15">
      <c r="G65" s="59" t="str">
        <f t="shared" si="0"/>
        <v>240SINORVT150</v>
      </c>
      <c r="H65" s="61" t="s">
        <v>163</v>
      </c>
      <c r="I65" s="61" t="s">
        <v>329</v>
      </c>
      <c r="J65" s="61">
        <v>240</v>
      </c>
      <c r="K65" s="61">
        <v>150</v>
      </c>
      <c r="L65" s="61">
        <v>12</v>
      </c>
      <c r="M65" s="62">
        <v>12.5</v>
      </c>
      <c r="N65" s="62" t="s">
        <v>107</v>
      </c>
      <c r="O65" s="62" t="s">
        <v>342</v>
      </c>
      <c r="P65" s="61" t="s">
        <v>332</v>
      </c>
      <c r="Q65" s="61">
        <v>2</v>
      </c>
      <c r="R65" s="61" t="s">
        <v>118</v>
      </c>
      <c r="S65" s="61" t="s">
        <v>335</v>
      </c>
      <c r="T65" s="63" t="s">
        <v>490</v>
      </c>
      <c r="U65" s="61" t="s">
        <v>329</v>
      </c>
    </row>
    <row r="66" spans="7:21" ht="15">
      <c r="G66" s="59" t="str">
        <f t="shared" si="0"/>
        <v>480SINORVT50</v>
      </c>
      <c r="H66" s="61" t="s">
        <v>164</v>
      </c>
      <c r="I66" s="61" t="s">
        <v>329</v>
      </c>
      <c r="J66" s="61">
        <v>480</v>
      </c>
      <c r="K66" s="61">
        <v>50</v>
      </c>
      <c r="L66" s="61">
        <v>5</v>
      </c>
      <c r="M66" s="62">
        <v>10</v>
      </c>
      <c r="N66" s="62" t="s">
        <v>330</v>
      </c>
      <c r="O66" s="62" t="s">
        <v>342</v>
      </c>
      <c r="P66" s="61" t="s">
        <v>332</v>
      </c>
      <c r="Q66" s="61">
        <v>2</v>
      </c>
      <c r="R66" s="61" t="s">
        <v>118</v>
      </c>
      <c r="S66" s="61" t="s">
        <v>335</v>
      </c>
      <c r="T66" s="63" t="s">
        <v>491</v>
      </c>
      <c r="U66" s="61" t="s">
        <v>329</v>
      </c>
    </row>
    <row r="67" spans="7:21" ht="15">
      <c r="G67" s="59" t="str">
        <f t="shared" si="0"/>
        <v>480SINORVT70</v>
      </c>
      <c r="H67" s="61" t="s">
        <v>165</v>
      </c>
      <c r="I67" s="61" t="s">
        <v>329</v>
      </c>
      <c r="J67" s="61">
        <v>480</v>
      </c>
      <c r="K67" s="61">
        <v>70</v>
      </c>
      <c r="L67" s="61">
        <v>7</v>
      </c>
      <c r="M67" s="62">
        <v>10</v>
      </c>
      <c r="N67" s="62" t="s">
        <v>331</v>
      </c>
      <c r="O67" s="62" t="s">
        <v>342</v>
      </c>
      <c r="P67" s="61" t="s">
        <v>332</v>
      </c>
      <c r="Q67" s="61">
        <v>2</v>
      </c>
      <c r="R67" s="61" t="s">
        <v>118</v>
      </c>
      <c r="S67" s="61" t="s">
        <v>335</v>
      </c>
      <c r="T67" s="63" t="s">
        <v>492</v>
      </c>
      <c r="U67" s="61" t="s">
        <v>329</v>
      </c>
    </row>
    <row r="68" spans="7:21" ht="15">
      <c r="G68" s="59" t="str">
        <f t="shared" si="0"/>
        <v>480SINORVT75</v>
      </c>
      <c r="H68" s="61" t="s">
        <v>166</v>
      </c>
      <c r="I68" s="61" t="s">
        <v>329</v>
      </c>
      <c r="J68" s="61">
        <v>480</v>
      </c>
      <c r="K68" s="61">
        <v>75</v>
      </c>
      <c r="L68" s="61">
        <v>5</v>
      </c>
      <c r="M68" s="62">
        <v>15</v>
      </c>
      <c r="N68" s="62" t="s">
        <v>330</v>
      </c>
      <c r="O68" s="62" t="s">
        <v>342</v>
      </c>
      <c r="P68" s="61" t="s">
        <v>332</v>
      </c>
      <c r="Q68" s="61">
        <v>2</v>
      </c>
      <c r="R68" s="61" t="s">
        <v>118</v>
      </c>
      <c r="S68" s="61" t="s">
        <v>335</v>
      </c>
      <c r="T68" s="63" t="s">
        <v>493</v>
      </c>
      <c r="U68" s="61" t="s">
        <v>329</v>
      </c>
    </row>
    <row r="69" spans="7:21" ht="15">
      <c r="G69" s="59" t="str">
        <f t="shared" si="0"/>
        <v>480SINORVT100</v>
      </c>
      <c r="H69" s="61" t="s">
        <v>167</v>
      </c>
      <c r="I69" s="61" t="s">
        <v>329</v>
      </c>
      <c r="J69" s="61">
        <v>480</v>
      </c>
      <c r="K69" s="61">
        <v>100</v>
      </c>
      <c r="L69" s="61">
        <v>5</v>
      </c>
      <c r="M69" s="62">
        <v>20</v>
      </c>
      <c r="N69" s="62" t="s">
        <v>330</v>
      </c>
      <c r="O69" s="62" t="s">
        <v>342</v>
      </c>
      <c r="P69" s="61" t="s">
        <v>332</v>
      </c>
      <c r="Q69" s="61">
        <v>2</v>
      </c>
      <c r="R69" s="61" t="s">
        <v>118</v>
      </c>
      <c r="S69" s="61" t="s">
        <v>335</v>
      </c>
      <c r="T69" s="63" t="s">
        <v>494</v>
      </c>
      <c r="U69" s="61" t="s">
        <v>329</v>
      </c>
    </row>
    <row r="70" spans="7:21" ht="15">
      <c r="G70" s="59" t="str">
        <f t="shared" si="0"/>
        <v>480SINORVT125</v>
      </c>
      <c r="H70" s="61" t="s">
        <v>168</v>
      </c>
      <c r="I70" s="61" t="s">
        <v>329</v>
      </c>
      <c r="J70" s="61">
        <v>480</v>
      </c>
      <c r="K70" s="61">
        <v>125</v>
      </c>
      <c r="L70" s="61">
        <v>5</v>
      </c>
      <c r="M70" s="62">
        <v>25</v>
      </c>
      <c r="N70" s="62" t="s">
        <v>330</v>
      </c>
      <c r="O70" s="62" t="s">
        <v>342</v>
      </c>
      <c r="P70" s="61" t="s">
        <v>332</v>
      </c>
      <c r="Q70" s="61">
        <v>2</v>
      </c>
      <c r="R70" s="61" t="s">
        <v>118</v>
      </c>
      <c r="S70" s="61" t="s">
        <v>335</v>
      </c>
      <c r="T70" s="63" t="s">
        <v>495</v>
      </c>
      <c r="U70" s="61" t="s">
        <v>329</v>
      </c>
    </row>
    <row r="71" spans="7:21" ht="15">
      <c r="G71" s="59" t="str">
        <f aca="true" t="shared" si="1" ref="G71:G134">CONCATENATE(J71,P71,S71,R71,K71)</f>
        <v>480SINORVT150</v>
      </c>
      <c r="H71" s="61" t="s">
        <v>169</v>
      </c>
      <c r="I71" s="61" t="s">
        <v>329</v>
      </c>
      <c r="J71" s="61">
        <v>480</v>
      </c>
      <c r="K71" s="61">
        <v>150</v>
      </c>
      <c r="L71" s="61">
        <v>6</v>
      </c>
      <c r="M71" s="62">
        <v>25</v>
      </c>
      <c r="N71" s="62" t="s">
        <v>97</v>
      </c>
      <c r="O71" s="62" t="s">
        <v>342</v>
      </c>
      <c r="P71" s="61" t="s">
        <v>332</v>
      </c>
      <c r="Q71" s="61">
        <v>2</v>
      </c>
      <c r="R71" s="61" t="s">
        <v>118</v>
      </c>
      <c r="S71" s="61" t="s">
        <v>335</v>
      </c>
      <c r="T71" s="63" t="s">
        <v>496</v>
      </c>
      <c r="U71" s="61" t="s">
        <v>329</v>
      </c>
    </row>
    <row r="72" spans="7:21" ht="15">
      <c r="G72" s="59" t="str">
        <f t="shared" si="1"/>
        <v>480SINORVT175</v>
      </c>
      <c r="H72" s="61" t="s">
        <v>170</v>
      </c>
      <c r="I72" s="61" t="s">
        <v>329</v>
      </c>
      <c r="J72" s="61">
        <v>480</v>
      </c>
      <c r="K72" s="61">
        <v>175</v>
      </c>
      <c r="L72" s="61">
        <v>7</v>
      </c>
      <c r="M72" s="62">
        <v>25</v>
      </c>
      <c r="N72" s="62" t="s">
        <v>99</v>
      </c>
      <c r="O72" s="62" t="s">
        <v>342</v>
      </c>
      <c r="P72" s="61" t="s">
        <v>332</v>
      </c>
      <c r="Q72" s="61">
        <v>2</v>
      </c>
      <c r="R72" s="61" t="s">
        <v>118</v>
      </c>
      <c r="S72" s="61" t="s">
        <v>335</v>
      </c>
      <c r="T72" s="63" t="s">
        <v>497</v>
      </c>
      <c r="U72" s="61" t="s">
        <v>329</v>
      </c>
    </row>
    <row r="73" spans="7:21" ht="15">
      <c r="G73" s="59" t="str">
        <f t="shared" si="1"/>
        <v>480SINORVT200</v>
      </c>
      <c r="H73" s="61" t="s">
        <v>171</v>
      </c>
      <c r="I73" s="61" t="s">
        <v>329</v>
      </c>
      <c r="J73" s="61">
        <v>480</v>
      </c>
      <c r="K73" s="61">
        <v>200</v>
      </c>
      <c r="L73" s="61">
        <v>8</v>
      </c>
      <c r="M73" s="62">
        <v>25</v>
      </c>
      <c r="N73" s="62" t="s">
        <v>101</v>
      </c>
      <c r="O73" s="62" t="s">
        <v>342</v>
      </c>
      <c r="P73" s="61" t="s">
        <v>332</v>
      </c>
      <c r="Q73" s="61">
        <v>2</v>
      </c>
      <c r="R73" s="61" t="s">
        <v>118</v>
      </c>
      <c r="S73" s="61" t="s">
        <v>335</v>
      </c>
      <c r="T73" s="63" t="s">
        <v>498</v>
      </c>
      <c r="U73" s="61" t="s">
        <v>329</v>
      </c>
    </row>
    <row r="74" spans="7:21" ht="15">
      <c r="G74" s="59" t="str">
        <f t="shared" si="1"/>
        <v>480SINORVT225</v>
      </c>
      <c r="H74" s="61" t="s">
        <v>172</v>
      </c>
      <c r="I74" s="61" t="s">
        <v>329</v>
      </c>
      <c r="J74" s="61">
        <v>480</v>
      </c>
      <c r="K74" s="61">
        <v>225</v>
      </c>
      <c r="L74" s="61">
        <v>9</v>
      </c>
      <c r="M74" s="62">
        <v>25</v>
      </c>
      <c r="N74" s="62" t="s">
        <v>103</v>
      </c>
      <c r="O74" s="62" t="s">
        <v>342</v>
      </c>
      <c r="P74" s="61" t="s">
        <v>332</v>
      </c>
      <c r="Q74" s="61">
        <v>2</v>
      </c>
      <c r="R74" s="61" t="s">
        <v>118</v>
      </c>
      <c r="S74" s="61" t="s">
        <v>335</v>
      </c>
      <c r="T74" s="63" t="s">
        <v>499</v>
      </c>
      <c r="U74" s="61" t="s">
        <v>329</v>
      </c>
    </row>
    <row r="75" spans="7:21" ht="15">
      <c r="G75" s="59" t="str">
        <f t="shared" si="1"/>
        <v>480SINORVT250</v>
      </c>
      <c r="H75" s="61" t="s">
        <v>173</v>
      </c>
      <c r="I75" s="61" t="s">
        <v>329</v>
      </c>
      <c r="J75" s="61">
        <v>480</v>
      </c>
      <c r="K75" s="61">
        <v>250</v>
      </c>
      <c r="L75" s="61">
        <v>10</v>
      </c>
      <c r="M75" s="62">
        <v>25</v>
      </c>
      <c r="N75" s="62" t="s">
        <v>105</v>
      </c>
      <c r="O75" s="62" t="s">
        <v>342</v>
      </c>
      <c r="P75" s="61" t="s">
        <v>332</v>
      </c>
      <c r="Q75" s="61">
        <v>2</v>
      </c>
      <c r="R75" s="61" t="s">
        <v>118</v>
      </c>
      <c r="S75" s="61" t="s">
        <v>335</v>
      </c>
      <c r="T75" s="63" t="s">
        <v>500</v>
      </c>
      <c r="U75" s="61" t="s">
        <v>329</v>
      </c>
    </row>
    <row r="76" spans="7:21" ht="15">
      <c r="G76" s="59" t="str">
        <f t="shared" si="1"/>
        <v>480SINORVT275</v>
      </c>
      <c r="H76" s="61" t="s">
        <v>174</v>
      </c>
      <c r="I76" s="61" t="s">
        <v>329</v>
      </c>
      <c r="J76" s="61">
        <v>480</v>
      </c>
      <c r="K76" s="61">
        <v>275</v>
      </c>
      <c r="L76" s="61">
        <v>11</v>
      </c>
      <c r="M76" s="62">
        <v>25</v>
      </c>
      <c r="N76" s="62" t="s">
        <v>155</v>
      </c>
      <c r="O76" s="62" t="s">
        <v>342</v>
      </c>
      <c r="P76" s="61" t="s">
        <v>332</v>
      </c>
      <c r="Q76" s="61">
        <v>2</v>
      </c>
      <c r="R76" s="61" t="s">
        <v>118</v>
      </c>
      <c r="S76" s="61" t="s">
        <v>335</v>
      </c>
      <c r="T76" s="63" t="s">
        <v>501</v>
      </c>
      <c r="U76" s="61" t="s">
        <v>329</v>
      </c>
    </row>
    <row r="77" spans="7:21" ht="15">
      <c r="G77" s="59" t="str">
        <f t="shared" si="1"/>
        <v>480SINORVT300</v>
      </c>
      <c r="H77" s="61" t="s">
        <v>175</v>
      </c>
      <c r="I77" s="61" t="s">
        <v>329</v>
      </c>
      <c r="J77" s="61">
        <v>480</v>
      </c>
      <c r="K77" s="61">
        <v>300</v>
      </c>
      <c r="L77" s="61">
        <v>12</v>
      </c>
      <c r="M77" s="62">
        <v>25</v>
      </c>
      <c r="N77" s="62" t="s">
        <v>107</v>
      </c>
      <c r="O77" s="62" t="s">
        <v>342</v>
      </c>
      <c r="P77" s="61" t="s">
        <v>332</v>
      </c>
      <c r="Q77" s="61">
        <v>2</v>
      </c>
      <c r="R77" s="61" t="s">
        <v>118</v>
      </c>
      <c r="S77" s="61" t="s">
        <v>335</v>
      </c>
      <c r="T77" s="63" t="s">
        <v>502</v>
      </c>
      <c r="U77" s="61" t="s">
        <v>329</v>
      </c>
    </row>
    <row r="78" spans="7:21" ht="15">
      <c r="G78" s="59" t="str">
        <f t="shared" si="1"/>
        <v>240SINORVT175</v>
      </c>
      <c r="H78" s="61" t="s">
        <v>176</v>
      </c>
      <c r="I78" s="61" t="s">
        <v>333</v>
      </c>
      <c r="J78" s="61">
        <v>240</v>
      </c>
      <c r="K78" s="61">
        <v>175</v>
      </c>
      <c r="L78" s="61">
        <v>14</v>
      </c>
      <c r="M78" s="62">
        <v>12.5</v>
      </c>
      <c r="N78" s="62" t="s">
        <v>177</v>
      </c>
      <c r="O78" s="62" t="s">
        <v>342</v>
      </c>
      <c r="P78" s="61" t="s">
        <v>332</v>
      </c>
      <c r="Q78" s="61">
        <v>2</v>
      </c>
      <c r="R78" s="61" t="s">
        <v>118</v>
      </c>
      <c r="S78" s="61" t="s">
        <v>335</v>
      </c>
      <c r="T78" s="63" t="s">
        <v>503</v>
      </c>
      <c r="U78" s="61" t="s">
        <v>329</v>
      </c>
    </row>
    <row r="79" spans="7:21" ht="15">
      <c r="G79" s="59" t="str">
        <f t="shared" si="1"/>
        <v>240SINORVT200</v>
      </c>
      <c r="H79" s="61" t="s">
        <v>178</v>
      </c>
      <c r="I79" s="61" t="s">
        <v>333</v>
      </c>
      <c r="J79" s="61">
        <v>240</v>
      </c>
      <c r="K79" s="61">
        <v>200</v>
      </c>
      <c r="L79" s="61">
        <v>16</v>
      </c>
      <c r="M79" s="62">
        <v>12.5</v>
      </c>
      <c r="N79" s="62" t="s">
        <v>179</v>
      </c>
      <c r="O79" s="62" t="s">
        <v>342</v>
      </c>
      <c r="P79" s="61" t="s">
        <v>332</v>
      </c>
      <c r="Q79" s="61">
        <v>2</v>
      </c>
      <c r="R79" s="61" t="s">
        <v>118</v>
      </c>
      <c r="S79" s="61" t="s">
        <v>335</v>
      </c>
      <c r="T79" s="63" t="s">
        <v>504</v>
      </c>
      <c r="U79" s="61" t="s">
        <v>329</v>
      </c>
    </row>
    <row r="80" spans="7:21" ht="15">
      <c r="G80" s="59" t="str">
        <f t="shared" si="1"/>
        <v>240SINORVT225</v>
      </c>
      <c r="H80" s="61" t="s">
        <v>180</v>
      </c>
      <c r="I80" s="61" t="s">
        <v>333</v>
      </c>
      <c r="J80" s="61">
        <v>240</v>
      </c>
      <c r="K80" s="61">
        <v>225</v>
      </c>
      <c r="L80" s="61">
        <v>18</v>
      </c>
      <c r="M80" s="62">
        <v>12.5</v>
      </c>
      <c r="N80" s="62" t="s">
        <v>181</v>
      </c>
      <c r="O80" s="62" t="s">
        <v>342</v>
      </c>
      <c r="P80" s="61" t="s">
        <v>332</v>
      </c>
      <c r="Q80" s="61">
        <v>2</v>
      </c>
      <c r="R80" s="61" t="s">
        <v>118</v>
      </c>
      <c r="S80" s="61" t="s">
        <v>335</v>
      </c>
      <c r="T80" s="63" t="s">
        <v>505</v>
      </c>
      <c r="U80" s="61" t="s">
        <v>329</v>
      </c>
    </row>
    <row r="81" spans="7:21" ht="15">
      <c r="G81" s="59" t="str">
        <f t="shared" si="1"/>
        <v>240SINORVT250</v>
      </c>
      <c r="H81" s="61" t="s">
        <v>182</v>
      </c>
      <c r="I81" s="61" t="s">
        <v>333</v>
      </c>
      <c r="J81" s="61">
        <v>240</v>
      </c>
      <c r="K81" s="61">
        <v>250</v>
      </c>
      <c r="L81" s="61">
        <v>20</v>
      </c>
      <c r="M81" s="62">
        <v>12.5</v>
      </c>
      <c r="N81" s="62" t="s">
        <v>183</v>
      </c>
      <c r="O81" s="62" t="s">
        <v>342</v>
      </c>
      <c r="P81" s="61" t="s">
        <v>332</v>
      </c>
      <c r="Q81" s="61">
        <v>2</v>
      </c>
      <c r="R81" s="61" t="s">
        <v>118</v>
      </c>
      <c r="S81" s="61" t="s">
        <v>335</v>
      </c>
      <c r="T81" s="63" t="s">
        <v>506</v>
      </c>
      <c r="U81" s="61" t="s">
        <v>329</v>
      </c>
    </row>
    <row r="82" spans="7:21" ht="15">
      <c r="G82" s="59" t="str">
        <f t="shared" si="1"/>
        <v>240SINORVT275</v>
      </c>
      <c r="H82" s="61" t="s">
        <v>184</v>
      </c>
      <c r="I82" s="61" t="s">
        <v>333</v>
      </c>
      <c r="J82" s="61">
        <v>240</v>
      </c>
      <c r="K82" s="61">
        <v>275</v>
      </c>
      <c r="L82" s="61">
        <v>22</v>
      </c>
      <c r="M82" s="62">
        <v>12.5</v>
      </c>
      <c r="N82" s="62" t="s">
        <v>185</v>
      </c>
      <c r="O82" s="62" t="s">
        <v>342</v>
      </c>
      <c r="P82" s="61" t="s">
        <v>332</v>
      </c>
      <c r="Q82" s="61">
        <v>2</v>
      </c>
      <c r="R82" s="61" t="s">
        <v>118</v>
      </c>
      <c r="S82" s="61" t="s">
        <v>335</v>
      </c>
      <c r="T82" s="63" t="s">
        <v>507</v>
      </c>
      <c r="U82" s="61" t="s">
        <v>329</v>
      </c>
    </row>
    <row r="83" spans="7:21" ht="15">
      <c r="G83" s="59" t="str">
        <f t="shared" si="1"/>
        <v>240SINORVT300</v>
      </c>
      <c r="H83" s="61" t="s">
        <v>186</v>
      </c>
      <c r="I83" s="61" t="s">
        <v>333</v>
      </c>
      <c r="J83" s="61">
        <v>240</v>
      </c>
      <c r="K83" s="61">
        <v>300</v>
      </c>
      <c r="L83" s="61">
        <v>24</v>
      </c>
      <c r="M83" s="62">
        <v>12.5</v>
      </c>
      <c r="N83" s="62" t="s">
        <v>187</v>
      </c>
      <c r="O83" s="62" t="s">
        <v>342</v>
      </c>
      <c r="P83" s="61" t="s">
        <v>332</v>
      </c>
      <c r="Q83" s="61">
        <v>2</v>
      </c>
      <c r="R83" s="61" t="s">
        <v>118</v>
      </c>
      <c r="S83" s="61" t="s">
        <v>335</v>
      </c>
      <c r="T83" s="63" t="s">
        <v>508</v>
      </c>
      <c r="U83" s="61" t="s">
        <v>329</v>
      </c>
    </row>
    <row r="84" spans="7:21" ht="15">
      <c r="G84" s="59" t="str">
        <f t="shared" si="1"/>
        <v>240SINORVT325</v>
      </c>
      <c r="H84" s="61" t="s">
        <v>188</v>
      </c>
      <c r="I84" s="61" t="s">
        <v>333</v>
      </c>
      <c r="J84" s="61">
        <v>240</v>
      </c>
      <c r="K84" s="61">
        <v>325</v>
      </c>
      <c r="L84" s="61">
        <v>26</v>
      </c>
      <c r="M84" s="62">
        <v>12.5</v>
      </c>
      <c r="N84" s="62" t="s">
        <v>189</v>
      </c>
      <c r="O84" s="62" t="s">
        <v>342</v>
      </c>
      <c r="P84" s="61" t="s">
        <v>332</v>
      </c>
      <c r="Q84" s="61">
        <v>2</v>
      </c>
      <c r="R84" s="61" t="s">
        <v>118</v>
      </c>
      <c r="S84" s="61" t="s">
        <v>335</v>
      </c>
      <c r="T84" s="63" t="s">
        <v>509</v>
      </c>
      <c r="U84" s="61" t="s">
        <v>329</v>
      </c>
    </row>
    <row r="85" spans="7:21" ht="15">
      <c r="G85" s="59" t="str">
        <f t="shared" si="1"/>
        <v>240SINORVT350</v>
      </c>
      <c r="H85" s="61" t="s">
        <v>190</v>
      </c>
      <c r="I85" s="61" t="s">
        <v>333</v>
      </c>
      <c r="J85" s="61">
        <v>240</v>
      </c>
      <c r="K85" s="61">
        <v>350</v>
      </c>
      <c r="L85" s="61">
        <v>28</v>
      </c>
      <c r="M85" s="62">
        <v>12.5</v>
      </c>
      <c r="N85" s="62" t="s">
        <v>191</v>
      </c>
      <c r="O85" s="62" t="s">
        <v>342</v>
      </c>
      <c r="P85" s="61" t="s">
        <v>332</v>
      </c>
      <c r="Q85" s="61">
        <v>2</v>
      </c>
      <c r="R85" s="61" t="s">
        <v>118</v>
      </c>
      <c r="S85" s="61" t="s">
        <v>335</v>
      </c>
      <c r="T85" s="63" t="s">
        <v>510</v>
      </c>
      <c r="U85" s="61" t="s">
        <v>329</v>
      </c>
    </row>
    <row r="86" spans="7:21" ht="15">
      <c r="G86" s="59" t="str">
        <f t="shared" si="1"/>
        <v>240SINORVT375</v>
      </c>
      <c r="H86" s="61" t="s">
        <v>192</v>
      </c>
      <c r="I86" s="61" t="s">
        <v>333</v>
      </c>
      <c r="J86" s="61">
        <v>240</v>
      </c>
      <c r="K86" s="61">
        <v>375</v>
      </c>
      <c r="L86" s="61">
        <v>30</v>
      </c>
      <c r="M86" s="62">
        <v>12.5</v>
      </c>
      <c r="N86" s="62" t="s">
        <v>193</v>
      </c>
      <c r="O86" s="62" t="s">
        <v>342</v>
      </c>
      <c r="P86" s="61" t="s">
        <v>332</v>
      </c>
      <c r="Q86" s="61">
        <v>2</v>
      </c>
      <c r="R86" s="61" t="s">
        <v>118</v>
      </c>
      <c r="S86" s="61" t="s">
        <v>335</v>
      </c>
      <c r="T86" s="63" t="s">
        <v>511</v>
      </c>
      <c r="U86" s="61" t="s">
        <v>329</v>
      </c>
    </row>
    <row r="87" spans="7:21" ht="15">
      <c r="G87" s="59" t="str">
        <f t="shared" si="1"/>
        <v>240SINORVT400</v>
      </c>
      <c r="H87" s="61" t="s">
        <v>194</v>
      </c>
      <c r="I87" s="61" t="s">
        <v>333</v>
      </c>
      <c r="J87" s="61">
        <v>240</v>
      </c>
      <c r="K87" s="61">
        <v>400</v>
      </c>
      <c r="L87" s="61">
        <v>32</v>
      </c>
      <c r="M87" s="62">
        <v>12.5</v>
      </c>
      <c r="N87" s="62" t="s">
        <v>195</v>
      </c>
      <c r="O87" s="62" t="s">
        <v>342</v>
      </c>
      <c r="P87" s="61" t="s">
        <v>332</v>
      </c>
      <c r="Q87" s="61">
        <v>2</v>
      </c>
      <c r="R87" s="61" t="s">
        <v>118</v>
      </c>
      <c r="S87" s="61" t="s">
        <v>335</v>
      </c>
      <c r="T87" s="63" t="s">
        <v>512</v>
      </c>
      <c r="U87" s="61" t="s">
        <v>329</v>
      </c>
    </row>
    <row r="88" spans="7:21" ht="15">
      <c r="G88" s="59" t="str">
        <f t="shared" si="1"/>
        <v>480SINORVT350</v>
      </c>
      <c r="H88" s="61" t="s">
        <v>196</v>
      </c>
      <c r="I88" s="61" t="s">
        <v>333</v>
      </c>
      <c r="J88" s="61">
        <v>480</v>
      </c>
      <c r="K88" s="61">
        <v>350</v>
      </c>
      <c r="L88" s="61">
        <v>14</v>
      </c>
      <c r="M88" s="62">
        <v>25</v>
      </c>
      <c r="N88" s="62" t="s">
        <v>197</v>
      </c>
      <c r="O88" s="62" t="s">
        <v>342</v>
      </c>
      <c r="P88" s="61" t="s">
        <v>332</v>
      </c>
      <c r="Q88" s="61">
        <v>2</v>
      </c>
      <c r="R88" s="61" t="s">
        <v>118</v>
      </c>
      <c r="S88" s="61" t="s">
        <v>335</v>
      </c>
      <c r="T88" s="63" t="s">
        <v>513</v>
      </c>
      <c r="U88" s="61" t="s">
        <v>329</v>
      </c>
    </row>
    <row r="89" spans="7:21" ht="15">
      <c r="G89" s="59" t="str">
        <f t="shared" si="1"/>
        <v>480SINORVT400</v>
      </c>
      <c r="H89" s="61" t="s">
        <v>198</v>
      </c>
      <c r="I89" s="61" t="s">
        <v>333</v>
      </c>
      <c r="J89" s="61">
        <v>480</v>
      </c>
      <c r="K89" s="61">
        <v>400</v>
      </c>
      <c r="L89" s="61">
        <v>16</v>
      </c>
      <c r="M89" s="62">
        <v>25</v>
      </c>
      <c r="N89" s="62" t="s">
        <v>199</v>
      </c>
      <c r="O89" s="62" t="s">
        <v>342</v>
      </c>
      <c r="P89" s="61" t="s">
        <v>332</v>
      </c>
      <c r="Q89" s="61">
        <v>2</v>
      </c>
      <c r="R89" s="61" t="s">
        <v>118</v>
      </c>
      <c r="S89" s="61" t="s">
        <v>335</v>
      </c>
      <c r="T89" s="63" t="s">
        <v>514</v>
      </c>
      <c r="U89" s="61" t="s">
        <v>329</v>
      </c>
    </row>
    <row r="90" spans="7:21" ht="15">
      <c r="G90" s="59" t="str">
        <f t="shared" si="1"/>
        <v>480SINORVT450</v>
      </c>
      <c r="H90" s="61" t="s">
        <v>200</v>
      </c>
      <c r="I90" s="61" t="s">
        <v>333</v>
      </c>
      <c r="J90" s="61">
        <v>480</v>
      </c>
      <c r="K90" s="61">
        <v>450</v>
      </c>
      <c r="L90" s="61">
        <v>18</v>
      </c>
      <c r="M90" s="62">
        <v>25</v>
      </c>
      <c r="N90" s="62" t="s">
        <v>201</v>
      </c>
      <c r="O90" s="62" t="s">
        <v>342</v>
      </c>
      <c r="P90" s="61" t="s">
        <v>332</v>
      </c>
      <c r="Q90" s="61">
        <v>2</v>
      </c>
      <c r="R90" s="61" t="s">
        <v>118</v>
      </c>
      <c r="S90" s="61" t="s">
        <v>335</v>
      </c>
      <c r="T90" s="63" t="s">
        <v>515</v>
      </c>
      <c r="U90" s="61" t="s">
        <v>329</v>
      </c>
    </row>
    <row r="91" spans="7:21" ht="15">
      <c r="G91" s="59" t="str">
        <f t="shared" si="1"/>
        <v>480SINORVT500</v>
      </c>
      <c r="H91" s="61" t="s">
        <v>202</v>
      </c>
      <c r="I91" s="61" t="s">
        <v>333</v>
      </c>
      <c r="J91" s="61">
        <v>480</v>
      </c>
      <c r="K91" s="61">
        <v>500</v>
      </c>
      <c r="L91" s="61">
        <v>20</v>
      </c>
      <c r="M91" s="62">
        <v>25</v>
      </c>
      <c r="N91" s="62" t="s">
        <v>183</v>
      </c>
      <c r="O91" s="62" t="s">
        <v>342</v>
      </c>
      <c r="P91" s="61" t="s">
        <v>332</v>
      </c>
      <c r="Q91" s="61">
        <v>2</v>
      </c>
      <c r="R91" s="61" t="s">
        <v>118</v>
      </c>
      <c r="S91" s="61" t="s">
        <v>335</v>
      </c>
      <c r="T91" s="63" t="s">
        <v>516</v>
      </c>
      <c r="U91" s="61" t="s">
        <v>329</v>
      </c>
    </row>
    <row r="92" spans="7:21" ht="15">
      <c r="G92" s="59" t="str">
        <f t="shared" si="1"/>
        <v>480SINORVT550</v>
      </c>
      <c r="H92" s="61" t="s">
        <v>203</v>
      </c>
      <c r="I92" s="61" t="s">
        <v>333</v>
      </c>
      <c r="J92" s="61">
        <v>480</v>
      </c>
      <c r="K92" s="61">
        <v>550</v>
      </c>
      <c r="L92" s="61">
        <v>22</v>
      </c>
      <c r="M92" s="62">
        <v>25</v>
      </c>
      <c r="N92" s="62" t="s">
        <v>204</v>
      </c>
      <c r="O92" s="62" t="s">
        <v>342</v>
      </c>
      <c r="P92" s="61" t="s">
        <v>332</v>
      </c>
      <c r="Q92" s="61">
        <v>2</v>
      </c>
      <c r="R92" s="61" t="s">
        <v>118</v>
      </c>
      <c r="S92" s="61" t="s">
        <v>335</v>
      </c>
      <c r="T92" s="63" t="s">
        <v>517</v>
      </c>
      <c r="U92" s="61" t="s">
        <v>329</v>
      </c>
    </row>
    <row r="93" spans="7:21" ht="15">
      <c r="G93" s="59" t="str">
        <f t="shared" si="1"/>
        <v>480SINORVT600</v>
      </c>
      <c r="H93" s="61" t="s">
        <v>205</v>
      </c>
      <c r="I93" s="61" t="s">
        <v>333</v>
      </c>
      <c r="J93" s="61">
        <v>480</v>
      </c>
      <c r="K93" s="61">
        <v>600</v>
      </c>
      <c r="L93" s="61">
        <v>24</v>
      </c>
      <c r="M93" s="62">
        <v>25</v>
      </c>
      <c r="N93" s="62" t="s">
        <v>187</v>
      </c>
      <c r="O93" s="62" t="s">
        <v>342</v>
      </c>
      <c r="P93" s="61" t="s">
        <v>332</v>
      </c>
      <c r="Q93" s="61">
        <v>2</v>
      </c>
      <c r="R93" s="61" t="s">
        <v>118</v>
      </c>
      <c r="S93" s="61" t="s">
        <v>335</v>
      </c>
      <c r="T93" s="63" t="s">
        <v>518</v>
      </c>
      <c r="U93" s="61" t="s">
        <v>329</v>
      </c>
    </row>
    <row r="94" spans="7:21" ht="15">
      <c r="G94" s="59" t="str">
        <f t="shared" si="1"/>
        <v>480SINORVT650</v>
      </c>
      <c r="H94" s="61" t="s">
        <v>206</v>
      </c>
      <c r="I94" s="61" t="s">
        <v>333</v>
      </c>
      <c r="J94" s="61">
        <v>480</v>
      </c>
      <c r="K94" s="61">
        <v>650</v>
      </c>
      <c r="L94" s="61">
        <v>26</v>
      </c>
      <c r="M94" s="62">
        <v>25</v>
      </c>
      <c r="N94" s="62" t="s">
        <v>189</v>
      </c>
      <c r="O94" s="62" t="s">
        <v>342</v>
      </c>
      <c r="P94" s="61" t="s">
        <v>332</v>
      </c>
      <c r="Q94" s="61">
        <v>2</v>
      </c>
      <c r="R94" s="61" t="s">
        <v>118</v>
      </c>
      <c r="S94" s="61" t="s">
        <v>335</v>
      </c>
      <c r="T94" s="63" t="s">
        <v>519</v>
      </c>
      <c r="U94" s="61" t="s">
        <v>329</v>
      </c>
    </row>
    <row r="95" spans="7:21" ht="15">
      <c r="G95" s="59" t="str">
        <f t="shared" si="1"/>
        <v>480SINORVT700</v>
      </c>
      <c r="H95" s="61" t="s">
        <v>207</v>
      </c>
      <c r="I95" s="61" t="s">
        <v>333</v>
      </c>
      <c r="J95" s="61">
        <v>480</v>
      </c>
      <c r="K95" s="61">
        <v>700</v>
      </c>
      <c r="L95" s="61">
        <v>28</v>
      </c>
      <c r="M95" s="62">
        <v>25</v>
      </c>
      <c r="N95" s="62" t="s">
        <v>191</v>
      </c>
      <c r="O95" s="62" t="s">
        <v>342</v>
      </c>
      <c r="P95" s="61" t="s">
        <v>332</v>
      </c>
      <c r="Q95" s="61">
        <v>2</v>
      </c>
      <c r="R95" s="61" t="s">
        <v>118</v>
      </c>
      <c r="S95" s="61" t="s">
        <v>335</v>
      </c>
      <c r="T95" s="63" t="s">
        <v>520</v>
      </c>
      <c r="U95" s="61" t="s">
        <v>329</v>
      </c>
    </row>
    <row r="96" spans="7:21" ht="15">
      <c r="G96" s="59" t="str">
        <f t="shared" si="1"/>
        <v>480SINORVT725</v>
      </c>
      <c r="H96" s="61" t="s">
        <v>208</v>
      </c>
      <c r="I96" s="61" t="s">
        <v>333</v>
      </c>
      <c r="J96" s="61">
        <v>480</v>
      </c>
      <c r="K96" s="61">
        <v>725</v>
      </c>
      <c r="L96" s="61">
        <v>29</v>
      </c>
      <c r="M96" s="62">
        <v>25</v>
      </c>
      <c r="N96" s="62" t="s">
        <v>209</v>
      </c>
      <c r="O96" s="62" t="s">
        <v>342</v>
      </c>
      <c r="P96" s="61" t="s">
        <v>332</v>
      </c>
      <c r="Q96" s="61">
        <v>2</v>
      </c>
      <c r="R96" s="61" t="s">
        <v>118</v>
      </c>
      <c r="S96" s="61" t="s">
        <v>335</v>
      </c>
      <c r="T96" s="63" t="s">
        <v>521</v>
      </c>
      <c r="U96" s="61" t="s">
        <v>329</v>
      </c>
    </row>
    <row r="97" spans="7:21" ht="15">
      <c r="G97" s="59" t="str">
        <f t="shared" si="1"/>
        <v>480SINORVT750</v>
      </c>
      <c r="H97" s="61" t="s">
        <v>210</v>
      </c>
      <c r="I97" s="61" t="s">
        <v>333</v>
      </c>
      <c r="J97" s="61">
        <v>480</v>
      </c>
      <c r="K97" s="61">
        <v>750</v>
      </c>
      <c r="L97" s="61">
        <v>30</v>
      </c>
      <c r="M97" s="62">
        <v>25</v>
      </c>
      <c r="N97" s="62" t="s">
        <v>193</v>
      </c>
      <c r="O97" s="62" t="s">
        <v>342</v>
      </c>
      <c r="P97" s="61" t="s">
        <v>332</v>
      </c>
      <c r="Q97" s="61">
        <v>2</v>
      </c>
      <c r="R97" s="61" t="s">
        <v>118</v>
      </c>
      <c r="S97" s="61" t="s">
        <v>335</v>
      </c>
      <c r="T97" s="63" t="s">
        <v>522</v>
      </c>
      <c r="U97" s="61" t="s">
        <v>329</v>
      </c>
    </row>
    <row r="98" spans="7:21" ht="15">
      <c r="G98" s="59" t="str">
        <f t="shared" si="1"/>
        <v>240SINORVC175</v>
      </c>
      <c r="H98" s="61" t="s">
        <v>211</v>
      </c>
      <c r="I98" s="61" t="s">
        <v>333</v>
      </c>
      <c r="J98" s="61">
        <v>240</v>
      </c>
      <c r="K98" s="61">
        <v>175</v>
      </c>
      <c r="L98" s="61">
        <v>14</v>
      </c>
      <c r="M98" s="62">
        <v>12.5</v>
      </c>
      <c r="N98" s="62" t="s">
        <v>197</v>
      </c>
      <c r="O98" s="62" t="s">
        <v>342</v>
      </c>
      <c r="P98" s="61" t="s">
        <v>332</v>
      </c>
      <c r="Q98" s="61">
        <v>1</v>
      </c>
      <c r="R98" s="61" t="s">
        <v>93</v>
      </c>
      <c r="S98" s="61" t="s">
        <v>335</v>
      </c>
      <c r="T98" s="63" t="s">
        <v>523</v>
      </c>
      <c r="U98" s="61" t="s">
        <v>329</v>
      </c>
    </row>
    <row r="99" spans="7:21" ht="15">
      <c r="G99" s="59" t="str">
        <f t="shared" si="1"/>
        <v>240SINORVC200</v>
      </c>
      <c r="H99" s="61" t="s">
        <v>212</v>
      </c>
      <c r="I99" s="61" t="s">
        <v>333</v>
      </c>
      <c r="J99" s="61">
        <v>240</v>
      </c>
      <c r="K99" s="61">
        <v>200</v>
      </c>
      <c r="L99" s="61">
        <v>16</v>
      </c>
      <c r="M99" s="62">
        <v>12.5</v>
      </c>
      <c r="N99" s="62" t="s">
        <v>197</v>
      </c>
      <c r="O99" s="62" t="s">
        <v>342</v>
      </c>
      <c r="P99" s="61" t="s">
        <v>332</v>
      </c>
      <c r="Q99" s="61">
        <v>1</v>
      </c>
      <c r="R99" s="61" t="s">
        <v>93</v>
      </c>
      <c r="S99" s="61" t="s">
        <v>335</v>
      </c>
      <c r="T99" s="63" t="s">
        <v>524</v>
      </c>
      <c r="U99" s="61" t="s">
        <v>329</v>
      </c>
    </row>
    <row r="100" spans="7:21" ht="15">
      <c r="G100" s="59" t="str">
        <f t="shared" si="1"/>
        <v>240SINORVC225</v>
      </c>
      <c r="H100" s="61" t="s">
        <v>213</v>
      </c>
      <c r="I100" s="61" t="s">
        <v>333</v>
      </c>
      <c r="J100" s="61">
        <v>240</v>
      </c>
      <c r="K100" s="61">
        <v>225</v>
      </c>
      <c r="L100" s="61">
        <v>18</v>
      </c>
      <c r="M100" s="62">
        <v>12.5</v>
      </c>
      <c r="N100" s="62" t="s">
        <v>199</v>
      </c>
      <c r="O100" s="62" t="s">
        <v>342</v>
      </c>
      <c r="P100" s="61" t="s">
        <v>332</v>
      </c>
      <c r="Q100" s="61">
        <v>1</v>
      </c>
      <c r="R100" s="61" t="s">
        <v>93</v>
      </c>
      <c r="S100" s="61" t="s">
        <v>335</v>
      </c>
      <c r="T100" s="63" t="s">
        <v>525</v>
      </c>
      <c r="U100" s="61" t="s">
        <v>329</v>
      </c>
    </row>
    <row r="101" spans="7:21" ht="15">
      <c r="G101" s="59" t="str">
        <f t="shared" si="1"/>
        <v>240SINORVC250</v>
      </c>
      <c r="H101" s="61" t="s">
        <v>214</v>
      </c>
      <c r="I101" s="61" t="s">
        <v>333</v>
      </c>
      <c r="J101" s="61">
        <v>240</v>
      </c>
      <c r="K101" s="61">
        <v>250</v>
      </c>
      <c r="L101" s="61">
        <v>20</v>
      </c>
      <c r="M101" s="62">
        <v>12.5</v>
      </c>
      <c r="N101" s="62" t="s">
        <v>201</v>
      </c>
      <c r="O101" s="62" t="s">
        <v>342</v>
      </c>
      <c r="P101" s="61" t="s">
        <v>332</v>
      </c>
      <c r="Q101" s="61">
        <v>1</v>
      </c>
      <c r="R101" s="61" t="s">
        <v>93</v>
      </c>
      <c r="S101" s="61" t="s">
        <v>335</v>
      </c>
      <c r="T101" s="63" t="s">
        <v>526</v>
      </c>
      <c r="U101" s="61" t="s">
        <v>329</v>
      </c>
    </row>
    <row r="102" spans="7:21" ht="15">
      <c r="G102" s="59" t="str">
        <f t="shared" si="1"/>
        <v>240SINORVC275</v>
      </c>
      <c r="H102" s="61" t="s">
        <v>215</v>
      </c>
      <c r="I102" s="61" t="s">
        <v>333</v>
      </c>
      <c r="J102" s="61">
        <v>240</v>
      </c>
      <c r="K102" s="61">
        <v>275</v>
      </c>
      <c r="L102" s="61">
        <v>22</v>
      </c>
      <c r="M102" s="62">
        <v>12.5</v>
      </c>
      <c r="N102" s="62" t="s">
        <v>183</v>
      </c>
      <c r="O102" s="62" t="s">
        <v>342</v>
      </c>
      <c r="P102" s="61" t="s">
        <v>332</v>
      </c>
      <c r="Q102" s="61">
        <v>1</v>
      </c>
      <c r="R102" s="61" t="s">
        <v>93</v>
      </c>
      <c r="S102" s="61" t="s">
        <v>335</v>
      </c>
      <c r="T102" s="63" t="s">
        <v>527</v>
      </c>
      <c r="U102" s="61" t="s">
        <v>329</v>
      </c>
    </row>
    <row r="103" spans="7:21" ht="15">
      <c r="G103" s="59" t="str">
        <f t="shared" si="1"/>
        <v>240SINORVC300</v>
      </c>
      <c r="H103" s="61" t="s">
        <v>216</v>
      </c>
      <c r="I103" s="61" t="s">
        <v>333</v>
      </c>
      <c r="J103" s="61">
        <v>240</v>
      </c>
      <c r="K103" s="61">
        <v>300</v>
      </c>
      <c r="L103" s="61">
        <v>24</v>
      </c>
      <c r="M103" s="62">
        <v>12.5</v>
      </c>
      <c r="N103" s="62" t="s">
        <v>185</v>
      </c>
      <c r="O103" s="62" t="s">
        <v>342</v>
      </c>
      <c r="P103" s="61" t="s">
        <v>332</v>
      </c>
      <c r="Q103" s="61">
        <v>1</v>
      </c>
      <c r="R103" s="61" t="s">
        <v>93</v>
      </c>
      <c r="S103" s="61" t="s">
        <v>335</v>
      </c>
      <c r="T103" s="63" t="s">
        <v>528</v>
      </c>
      <c r="U103" s="61" t="s">
        <v>329</v>
      </c>
    </row>
    <row r="104" spans="7:21" ht="15">
      <c r="G104" s="59" t="str">
        <f t="shared" si="1"/>
        <v>240SINORVC325</v>
      </c>
      <c r="H104" s="61" t="s">
        <v>217</v>
      </c>
      <c r="I104" s="61" t="s">
        <v>333</v>
      </c>
      <c r="J104" s="61">
        <v>240</v>
      </c>
      <c r="K104" s="61">
        <v>325</v>
      </c>
      <c r="L104" s="61">
        <v>26</v>
      </c>
      <c r="M104" s="62">
        <v>12.5</v>
      </c>
      <c r="N104" s="62" t="s">
        <v>187</v>
      </c>
      <c r="O104" s="62" t="s">
        <v>342</v>
      </c>
      <c r="P104" s="61" t="s">
        <v>332</v>
      </c>
      <c r="Q104" s="61">
        <v>1</v>
      </c>
      <c r="R104" s="61" t="s">
        <v>93</v>
      </c>
      <c r="S104" s="61" t="s">
        <v>335</v>
      </c>
      <c r="T104" s="63" t="s">
        <v>529</v>
      </c>
      <c r="U104" s="61" t="s">
        <v>329</v>
      </c>
    </row>
    <row r="105" spans="7:21" ht="15">
      <c r="G105" s="59" t="str">
        <f t="shared" si="1"/>
        <v>240SINORVC350</v>
      </c>
      <c r="H105" s="61" t="s">
        <v>218</v>
      </c>
      <c r="I105" s="61" t="s">
        <v>333</v>
      </c>
      <c r="J105" s="61">
        <v>240</v>
      </c>
      <c r="K105" s="61">
        <v>350</v>
      </c>
      <c r="L105" s="61">
        <v>28</v>
      </c>
      <c r="M105" s="62">
        <v>12.5</v>
      </c>
      <c r="N105" s="62" t="s">
        <v>189</v>
      </c>
      <c r="O105" s="62" t="s">
        <v>342</v>
      </c>
      <c r="P105" s="61" t="s">
        <v>332</v>
      </c>
      <c r="Q105" s="61">
        <v>1</v>
      </c>
      <c r="R105" s="61" t="s">
        <v>93</v>
      </c>
      <c r="S105" s="61" t="s">
        <v>335</v>
      </c>
      <c r="T105" s="63" t="s">
        <v>530</v>
      </c>
      <c r="U105" s="61" t="s">
        <v>329</v>
      </c>
    </row>
    <row r="106" spans="7:21" ht="15">
      <c r="G106" s="59" t="str">
        <f t="shared" si="1"/>
        <v>240SINORVC375</v>
      </c>
      <c r="H106" s="61" t="s">
        <v>219</v>
      </c>
      <c r="I106" s="61" t="s">
        <v>333</v>
      </c>
      <c r="J106" s="61">
        <v>240</v>
      </c>
      <c r="K106" s="61">
        <v>375</v>
      </c>
      <c r="L106" s="61">
        <v>30</v>
      </c>
      <c r="M106" s="62">
        <v>12.5</v>
      </c>
      <c r="N106" s="62" t="s">
        <v>191</v>
      </c>
      <c r="O106" s="62" t="s">
        <v>342</v>
      </c>
      <c r="P106" s="61" t="s">
        <v>332</v>
      </c>
      <c r="Q106" s="61">
        <v>1</v>
      </c>
      <c r="R106" s="61" t="s">
        <v>93</v>
      </c>
      <c r="S106" s="61" t="s">
        <v>335</v>
      </c>
      <c r="T106" s="63" t="s">
        <v>531</v>
      </c>
      <c r="U106" s="61" t="s">
        <v>329</v>
      </c>
    </row>
    <row r="107" spans="7:21" ht="15">
      <c r="G107" s="59" t="str">
        <f t="shared" si="1"/>
        <v>240SINORVC400</v>
      </c>
      <c r="H107" s="61" t="s">
        <v>220</v>
      </c>
      <c r="I107" s="61" t="s">
        <v>333</v>
      </c>
      <c r="J107" s="61">
        <v>240</v>
      </c>
      <c r="K107" s="61">
        <v>400</v>
      </c>
      <c r="L107" s="61">
        <v>32</v>
      </c>
      <c r="M107" s="62">
        <v>12.5</v>
      </c>
      <c r="N107" s="62" t="s">
        <v>193</v>
      </c>
      <c r="O107" s="62" t="s">
        <v>342</v>
      </c>
      <c r="P107" s="61" t="s">
        <v>332</v>
      </c>
      <c r="Q107" s="61">
        <v>1</v>
      </c>
      <c r="R107" s="61" t="s">
        <v>93</v>
      </c>
      <c r="S107" s="61" t="s">
        <v>335</v>
      </c>
      <c r="T107" s="63" t="s">
        <v>532</v>
      </c>
      <c r="U107" s="61" t="s">
        <v>329</v>
      </c>
    </row>
    <row r="108" spans="7:21" ht="15">
      <c r="G108" s="59" t="str">
        <f t="shared" si="1"/>
        <v>480SINORVC350</v>
      </c>
      <c r="H108" s="61" t="s">
        <v>221</v>
      </c>
      <c r="I108" s="61" t="s">
        <v>333</v>
      </c>
      <c r="J108" s="61">
        <v>480</v>
      </c>
      <c r="K108" s="61">
        <v>350</v>
      </c>
      <c r="L108" s="61">
        <v>14</v>
      </c>
      <c r="M108" s="62">
        <v>25</v>
      </c>
      <c r="N108" s="62" t="s">
        <v>197</v>
      </c>
      <c r="O108" s="62" t="s">
        <v>342</v>
      </c>
      <c r="P108" s="61" t="s">
        <v>332</v>
      </c>
      <c r="Q108" s="61">
        <v>1</v>
      </c>
      <c r="R108" s="61" t="s">
        <v>93</v>
      </c>
      <c r="S108" s="61" t="s">
        <v>335</v>
      </c>
      <c r="T108" s="63" t="s">
        <v>533</v>
      </c>
      <c r="U108" s="61" t="s">
        <v>329</v>
      </c>
    </row>
    <row r="109" spans="7:21" ht="15">
      <c r="G109" s="59" t="str">
        <f t="shared" si="1"/>
        <v>480SINORVC400</v>
      </c>
      <c r="H109" s="61" t="s">
        <v>222</v>
      </c>
      <c r="I109" s="61" t="s">
        <v>333</v>
      </c>
      <c r="J109" s="61">
        <v>480</v>
      </c>
      <c r="K109" s="61">
        <v>400</v>
      </c>
      <c r="L109" s="61">
        <v>16</v>
      </c>
      <c r="M109" s="62">
        <v>25</v>
      </c>
      <c r="N109" s="62" t="s">
        <v>199</v>
      </c>
      <c r="O109" s="62" t="s">
        <v>342</v>
      </c>
      <c r="P109" s="61" t="s">
        <v>332</v>
      </c>
      <c r="Q109" s="61">
        <v>1</v>
      </c>
      <c r="R109" s="61" t="s">
        <v>93</v>
      </c>
      <c r="S109" s="61" t="s">
        <v>335</v>
      </c>
      <c r="T109" s="63" t="s">
        <v>534</v>
      </c>
      <c r="U109" s="61" t="s">
        <v>329</v>
      </c>
    </row>
    <row r="110" spans="7:21" ht="15">
      <c r="G110" s="59" t="str">
        <f t="shared" si="1"/>
        <v>480SINORVC450</v>
      </c>
      <c r="H110" s="61" t="s">
        <v>223</v>
      </c>
      <c r="I110" s="61" t="s">
        <v>333</v>
      </c>
      <c r="J110" s="61">
        <v>480</v>
      </c>
      <c r="K110" s="61">
        <v>450</v>
      </c>
      <c r="L110" s="61">
        <v>18</v>
      </c>
      <c r="M110" s="62">
        <v>25</v>
      </c>
      <c r="N110" s="62" t="s">
        <v>201</v>
      </c>
      <c r="O110" s="62" t="s">
        <v>342</v>
      </c>
      <c r="P110" s="61" t="s">
        <v>332</v>
      </c>
      <c r="Q110" s="61">
        <v>1</v>
      </c>
      <c r="R110" s="61" t="s">
        <v>93</v>
      </c>
      <c r="S110" s="61" t="s">
        <v>335</v>
      </c>
      <c r="T110" s="63" t="s">
        <v>535</v>
      </c>
      <c r="U110" s="61" t="s">
        <v>329</v>
      </c>
    </row>
    <row r="111" spans="7:21" ht="15">
      <c r="G111" s="59" t="str">
        <f t="shared" si="1"/>
        <v>480SINORVC500</v>
      </c>
      <c r="H111" s="61" t="s">
        <v>224</v>
      </c>
      <c r="I111" s="61" t="s">
        <v>333</v>
      </c>
      <c r="J111" s="61">
        <v>480</v>
      </c>
      <c r="K111" s="61">
        <v>500</v>
      </c>
      <c r="L111" s="61">
        <v>20</v>
      </c>
      <c r="M111" s="62">
        <v>25</v>
      </c>
      <c r="N111" s="62" t="s">
        <v>183</v>
      </c>
      <c r="O111" s="62" t="s">
        <v>342</v>
      </c>
      <c r="P111" s="61" t="s">
        <v>332</v>
      </c>
      <c r="Q111" s="61">
        <v>1</v>
      </c>
      <c r="R111" s="61" t="s">
        <v>93</v>
      </c>
      <c r="S111" s="61" t="s">
        <v>335</v>
      </c>
      <c r="T111" s="63" t="s">
        <v>536</v>
      </c>
      <c r="U111" s="61" t="s">
        <v>329</v>
      </c>
    </row>
    <row r="112" spans="7:21" ht="15">
      <c r="G112" s="59" t="str">
        <f t="shared" si="1"/>
        <v>480SINORVC550</v>
      </c>
      <c r="H112" s="61" t="s">
        <v>225</v>
      </c>
      <c r="I112" s="61" t="s">
        <v>333</v>
      </c>
      <c r="J112" s="61">
        <v>480</v>
      </c>
      <c r="K112" s="61">
        <v>550</v>
      </c>
      <c r="L112" s="61">
        <v>22</v>
      </c>
      <c r="M112" s="62">
        <v>25</v>
      </c>
      <c r="N112" s="62" t="s">
        <v>204</v>
      </c>
      <c r="O112" s="62" t="s">
        <v>342</v>
      </c>
      <c r="P112" s="61" t="s">
        <v>332</v>
      </c>
      <c r="Q112" s="61">
        <v>1</v>
      </c>
      <c r="R112" s="61" t="s">
        <v>93</v>
      </c>
      <c r="S112" s="61" t="s">
        <v>335</v>
      </c>
      <c r="T112" s="63" t="s">
        <v>537</v>
      </c>
      <c r="U112" s="61" t="s">
        <v>329</v>
      </c>
    </row>
    <row r="113" spans="7:21" ht="15">
      <c r="G113" s="59" t="str">
        <f t="shared" si="1"/>
        <v>480SINORVC600</v>
      </c>
      <c r="H113" s="61" t="s">
        <v>226</v>
      </c>
      <c r="I113" s="61" t="s">
        <v>333</v>
      </c>
      <c r="J113" s="61">
        <v>480</v>
      </c>
      <c r="K113" s="61">
        <v>600</v>
      </c>
      <c r="L113" s="61">
        <v>24</v>
      </c>
      <c r="M113" s="62">
        <v>25</v>
      </c>
      <c r="N113" s="62" t="s">
        <v>187</v>
      </c>
      <c r="O113" s="62" t="s">
        <v>342</v>
      </c>
      <c r="P113" s="61" t="s">
        <v>332</v>
      </c>
      <c r="Q113" s="61">
        <v>1</v>
      </c>
      <c r="R113" s="61" t="s">
        <v>93</v>
      </c>
      <c r="S113" s="61" t="s">
        <v>335</v>
      </c>
      <c r="T113" s="63" t="s">
        <v>538</v>
      </c>
      <c r="U113" s="61" t="s">
        <v>329</v>
      </c>
    </row>
    <row r="114" spans="7:21" ht="15">
      <c r="G114" s="59" t="str">
        <f t="shared" si="1"/>
        <v>480SINORVC650</v>
      </c>
      <c r="H114" s="61" t="s">
        <v>227</v>
      </c>
      <c r="I114" s="61" t="s">
        <v>333</v>
      </c>
      <c r="J114" s="61">
        <v>480</v>
      </c>
      <c r="K114" s="61">
        <v>650</v>
      </c>
      <c r="L114" s="61">
        <v>26</v>
      </c>
      <c r="M114" s="62">
        <v>25</v>
      </c>
      <c r="N114" s="62" t="s">
        <v>189</v>
      </c>
      <c r="O114" s="62" t="s">
        <v>342</v>
      </c>
      <c r="P114" s="61" t="s">
        <v>332</v>
      </c>
      <c r="Q114" s="61">
        <v>1</v>
      </c>
      <c r="R114" s="61" t="s">
        <v>93</v>
      </c>
      <c r="S114" s="61" t="s">
        <v>335</v>
      </c>
      <c r="T114" s="63" t="s">
        <v>539</v>
      </c>
      <c r="U114" s="61" t="s">
        <v>329</v>
      </c>
    </row>
    <row r="115" spans="7:21" ht="15">
      <c r="G115" s="59" t="str">
        <f t="shared" si="1"/>
        <v>480SINORVC700</v>
      </c>
      <c r="H115" s="61" t="s">
        <v>228</v>
      </c>
      <c r="I115" s="61" t="s">
        <v>333</v>
      </c>
      <c r="J115" s="61">
        <v>480</v>
      </c>
      <c r="K115" s="61">
        <v>700</v>
      </c>
      <c r="L115" s="61">
        <v>28</v>
      </c>
      <c r="M115" s="62">
        <v>25</v>
      </c>
      <c r="N115" s="62" t="s">
        <v>191</v>
      </c>
      <c r="O115" s="62" t="s">
        <v>342</v>
      </c>
      <c r="P115" s="61" t="s">
        <v>332</v>
      </c>
      <c r="Q115" s="61">
        <v>1</v>
      </c>
      <c r="R115" s="61" t="s">
        <v>93</v>
      </c>
      <c r="S115" s="61" t="s">
        <v>335</v>
      </c>
      <c r="T115" s="63" t="s">
        <v>540</v>
      </c>
      <c r="U115" s="61" t="s">
        <v>329</v>
      </c>
    </row>
    <row r="116" spans="7:21" ht="15">
      <c r="G116" s="59" t="str">
        <f t="shared" si="1"/>
        <v>480SINORVC725</v>
      </c>
      <c r="H116" s="61" t="s">
        <v>229</v>
      </c>
      <c r="I116" s="61" t="s">
        <v>333</v>
      </c>
      <c r="J116" s="61">
        <v>480</v>
      </c>
      <c r="K116" s="61">
        <v>725</v>
      </c>
      <c r="L116" s="61">
        <v>29</v>
      </c>
      <c r="M116" s="62">
        <v>25</v>
      </c>
      <c r="N116" s="62" t="s">
        <v>209</v>
      </c>
      <c r="O116" s="62" t="s">
        <v>342</v>
      </c>
      <c r="P116" s="61" t="s">
        <v>332</v>
      </c>
      <c r="Q116" s="61">
        <v>1</v>
      </c>
      <c r="R116" s="61" t="s">
        <v>93</v>
      </c>
      <c r="S116" s="61" t="s">
        <v>335</v>
      </c>
      <c r="T116" s="63" t="s">
        <v>541</v>
      </c>
      <c r="U116" s="61" t="s">
        <v>329</v>
      </c>
    </row>
    <row r="117" spans="7:21" ht="15">
      <c r="G117" s="59" t="str">
        <f t="shared" si="1"/>
        <v>480SINORVC750</v>
      </c>
      <c r="H117" s="61" t="s">
        <v>230</v>
      </c>
      <c r="I117" s="61" t="s">
        <v>333</v>
      </c>
      <c r="J117" s="61">
        <v>480</v>
      </c>
      <c r="K117" s="61">
        <v>750</v>
      </c>
      <c r="L117" s="61">
        <v>30</v>
      </c>
      <c r="M117" s="62">
        <v>25</v>
      </c>
      <c r="N117" s="62" t="s">
        <v>193</v>
      </c>
      <c r="O117" s="62" t="s">
        <v>342</v>
      </c>
      <c r="P117" s="61" t="s">
        <v>332</v>
      </c>
      <c r="Q117" s="61">
        <v>1</v>
      </c>
      <c r="R117" s="61" t="s">
        <v>93</v>
      </c>
      <c r="S117" s="61" t="s">
        <v>335</v>
      </c>
      <c r="T117" s="63" t="s">
        <v>542</v>
      </c>
      <c r="U117" s="61" t="s">
        <v>329</v>
      </c>
    </row>
    <row r="118" spans="7:21" ht="15">
      <c r="G118" s="59" t="str">
        <f t="shared" si="1"/>
        <v>240SISIRVT50</v>
      </c>
      <c r="H118" s="61" t="s">
        <v>232</v>
      </c>
      <c r="I118" s="61" t="s">
        <v>336</v>
      </c>
      <c r="J118" s="61">
        <v>240</v>
      </c>
      <c r="K118" s="61">
        <v>50</v>
      </c>
      <c r="L118" s="61">
        <v>4</v>
      </c>
      <c r="M118" s="62">
        <v>12.5</v>
      </c>
      <c r="N118" s="62" t="s">
        <v>330</v>
      </c>
      <c r="O118" s="62" t="s">
        <v>342</v>
      </c>
      <c r="P118" s="61" t="s">
        <v>332</v>
      </c>
      <c r="Q118" s="61">
        <v>2</v>
      </c>
      <c r="R118" s="61" t="s">
        <v>118</v>
      </c>
      <c r="S118" s="61" t="s">
        <v>332</v>
      </c>
      <c r="T118" s="63" t="s">
        <v>543</v>
      </c>
      <c r="U118" s="61" t="s">
        <v>329</v>
      </c>
    </row>
    <row r="119" spans="7:21" ht="15">
      <c r="G119" s="59" t="str">
        <f t="shared" si="1"/>
        <v>240SISIRVT62.5</v>
      </c>
      <c r="H119" s="61" t="s">
        <v>233</v>
      </c>
      <c r="I119" s="61" t="s">
        <v>336</v>
      </c>
      <c r="J119" s="61">
        <v>240</v>
      </c>
      <c r="K119" s="61">
        <v>62.5</v>
      </c>
      <c r="L119" s="61">
        <v>5</v>
      </c>
      <c r="M119" s="62">
        <v>12.5</v>
      </c>
      <c r="N119" s="62" t="s">
        <v>330</v>
      </c>
      <c r="O119" s="62" t="s">
        <v>342</v>
      </c>
      <c r="P119" s="61" t="s">
        <v>332</v>
      </c>
      <c r="Q119" s="61">
        <v>2</v>
      </c>
      <c r="R119" s="61" t="s">
        <v>118</v>
      </c>
      <c r="S119" s="61" t="s">
        <v>332</v>
      </c>
      <c r="T119" s="63" t="e">
        <v>#N/A</v>
      </c>
      <c r="U119" s="61" t="s">
        <v>329</v>
      </c>
    </row>
    <row r="120" spans="7:21" ht="15">
      <c r="G120" s="59" t="str">
        <f t="shared" si="1"/>
        <v>240SISIRVT75</v>
      </c>
      <c r="H120" s="61" t="s">
        <v>234</v>
      </c>
      <c r="I120" s="61" t="s">
        <v>336</v>
      </c>
      <c r="J120" s="61">
        <v>240</v>
      </c>
      <c r="K120" s="61">
        <v>75</v>
      </c>
      <c r="L120" s="61">
        <v>6</v>
      </c>
      <c r="M120" s="62">
        <v>12.5</v>
      </c>
      <c r="N120" s="62" t="s">
        <v>99</v>
      </c>
      <c r="O120" s="62" t="s">
        <v>342</v>
      </c>
      <c r="P120" s="61" t="s">
        <v>332</v>
      </c>
      <c r="Q120" s="61">
        <v>2</v>
      </c>
      <c r="R120" s="61" t="s">
        <v>118</v>
      </c>
      <c r="S120" s="61" t="s">
        <v>332</v>
      </c>
      <c r="T120" s="63" t="s">
        <v>546</v>
      </c>
      <c r="U120" s="61" t="s">
        <v>329</v>
      </c>
    </row>
    <row r="121" spans="7:21" ht="15">
      <c r="G121" s="59" t="str">
        <f t="shared" si="1"/>
        <v>240SISIRVT87.5</v>
      </c>
      <c r="H121" s="61" t="s">
        <v>235</v>
      </c>
      <c r="I121" s="61" t="s">
        <v>336</v>
      </c>
      <c r="J121" s="61">
        <v>240</v>
      </c>
      <c r="K121" s="61">
        <v>87.5</v>
      </c>
      <c r="L121" s="61">
        <v>7</v>
      </c>
      <c r="M121" s="62">
        <v>12.5</v>
      </c>
      <c r="N121" s="62" t="s">
        <v>99</v>
      </c>
      <c r="O121" s="62" t="s">
        <v>342</v>
      </c>
      <c r="P121" s="61" t="s">
        <v>332</v>
      </c>
      <c r="Q121" s="61">
        <v>2</v>
      </c>
      <c r="R121" s="61" t="s">
        <v>118</v>
      </c>
      <c r="S121" s="61" t="s">
        <v>332</v>
      </c>
      <c r="T121" s="63" t="e">
        <v>#N/A</v>
      </c>
      <c r="U121" s="61" t="s">
        <v>329</v>
      </c>
    </row>
    <row r="122" spans="7:21" ht="15">
      <c r="G122" s="59" t="str">
        <f t="shared" si="1"/>
        <v>240SISIRVT100</v>
      </c>
      <c r="H122" s="61" t="s">
        <v>236</v>
      </c>
      <c r="I122" s="61" t="s">
        <v>336</v>
      </c>
      <c r="J122" s="61">
        <v>240</v>
      </c>
      <c r="K122" s="61">
        <v>100</v>
      </c>
      <c r="L122" s="61">
        <v>8</v>
      </c>
      <c r="M122" s="62">
        <v>12.5</v>
      </c>
      <c r="N122" s="62" t="s">
        <v>101</v>
      </c>
      <c r="O122" s="62" t="s">
        <v>342</v>
      </c>
      <c r="P122" s="61" t="s">
        <v>332</v>
      </c>
      <c r="Q122" s="61">
        <v>2</v>
      </c>
      <c r="R122" s="61" t="s">
        <v>118</v>
      </c>
      <c r="S122" s="61" t="s">
        <v>332</v>
      </c>
      <c r="T122" s="63" t="s">
        <v>549</v>
      </c>
      <c r="U122" s="61" t="s">
        <v>329</v>
      </c>
    </row>
    <row r="123" spans="7:21" ht="15">
      <c r="G123" s="59" t="str">
        <f t="shared" si="1"/>
        <v>240SISIRVT125</v>
      </c>
      <c r="H123" s="61" t="s">
        <v>237</v>
      </c>
      <c r="I123" s="61" t="s">
        <v>336</v>
      </c>
      <c r="J123" s="61">
        <v>240</v>
      </c>
      <c r="K123" s="61">
        <v>125</v>
      </c>
      <c r="L123" s="61">
        <v>5</v>
      </c>
      <c r="M123" s="62">
        <v>25</v>
      </c>
      <c r="N123" s="62" t="s">
        <v>238</v>
      </c>
      <c r="O123" s="62" t="s">
        <v>342</v>
      </c>
      <c r="P123" s="61" t="s">
        <v>332</v>
      </c>
      <c r="Q123" s="61">
        <v>2</v>
      </c>
      <c r="R123" s="61" t="s">
        <v>118</v>
      </c>
      <c r="S123" s="61" t="s">
        <v>332</v>
      </c>
      <c r="T123" s="63" t="s">
        <v>550</v>
      </c>
      <c r="U123" s="61" t="s">
        <v>329</v>
      </c>
    </row>
    <row r="124" spans="7:21" ht="15">
      <c r="G124" s="59" t="str">
        <f t="shared" si="1"/>
        <v>240SISIRVT150</v>
      </c>
      <c r="H124" s="61" t="s">
        <v>239</v>
      </c>
      <c r="I124" s="61" t="s">
        <v>336</v>
      </c>
      <c r="J124" s="61">
        <v>240</v>
      </c>
      <c r="K124" s="61">
        <v>150</v>
      </c>
      <c r="L124" s="61">
        <v>6</v>
      </c>
      <c r="M124" s="62">
        <v>25</v>
      </c>
      <c r="N124" s="62" t="s">
        <v>240</v>
      </c>
      <c r="O124" s="62" t="s">
        <v>342</v>
      </c>
      <c r="P124" s="61" t="s">
        <v>332</v>
      </c>
      <c r="Q124" s="61">
        <v>2</v>
      </c>
      <c r="R124" s="61" t="s">
        <v>118</v>
      </c>
      <c r="S124" s="61" t="s">
        <v>332</v>
      </c>
      <c r="T124" s="63" t="s">
        <v>551</v>
      </c>
      <c r="U124" s="61" t="s">
        <v>329</v>
      </c>
    </row>
    <row r="125" spans="7:21" ht="15">
      <c r="G125" s="59" t="str">
        <f t="shared" si="1"/>
        <v>240SISIRVT175</v>
      </c>
      <c r="H125" s="61" t="s">
        <v>241</v>
      </c>
      <c r="I125" s="61" t="s">
        <v>336</v>
      </c>
      <c r="J125" s="61">
        <v>240</v>
      </c>
      <c r="K125" s="61">
        <v>175</v>
      </c>
      <c r="L125" s="61">
        <v>7</v>
      </c>
      <c r="M125" s="62">
        <v>25</v>
      </c>
      <c r="N125" s="62" t="s">
        <v>242</v>
      </c>
      <c r="O125" s="62" t="s">
        <v>342</v>
      </c>
      <c r="P125" s="61" t="s">
        <v>332</v>
      </c>
      <c r="Q125" s="61">
        <v>2</v>
      </c>
      <c r="R125" s="61" t="s">
        <v>118</v>
      </c>
      <c r="S125" s="61" t="s">
        <v>332</v>
      </c>
      <c r="T125" s="63" t="s">
        <v>552</v>
      </c>
      <c r="U125" s="61" t="s">
        <v>329</v>
      </c>
    </row>
    <row r="126" spans="7:21" ht="15">
      <c r="G126" s="59" t="str">
        <f t="shared" si="1"/>
        <v>240SISIRVT200</v>
      </c>
      <c r="H126" s="61" t="s">
        <v>243</v>
      </c>
      <c r="I126" s="61" t="s">
        <v>336</v>
      </c>
      <c r="J126" s="61">
        <v>240</v>
      </c>
      <c r="K126" s="61">
        <v>200</v>
      </c>
      <c r="L126" s="61">
        <v>8</v>
      </c>
      <c r="M126" s="62">
        <v>25</v>
      </c>
      <c r="N126" s="62" t="s">
        <v>244</v>
      </c>
      <c r="O126" s="62" t="s">
        <v>342</v>
      </c>
      <c r="P126" s="61" t="s">
        <v>332</v>
      </c>
      <c r="Q126" s="61">
        <v>2</v>
      </c>
      <c r="R126" s="61" t="s">
        <v>118</v>
      </c>
      <c r="S126" s="61" t="s">
        <v>332</v>
      </c>
      <c r="T126" s="63" t="s">
        <v>553</v>
      </c>
      <c r="U126" s="61" t="s">
        <v>329</v>
      </c>
    </row>
    <row r="127" spans="7:21" ht="15">
      <c r="G127" s="59" t="str">
        <f t="shared" si="1"/>
        <v>240SISIRVT225</v>
      </c>
      <c r="H127" s="61" t="s">
        <v>245</v>
      </c>
      <c r="I127" s="61" t="s">
        <v>336</v>
      </c>
      <c r="J127" s="61">
        <v>240</v>
      </c>
      <c r="K127" s="61">
        <v>225</v>
      </c>
      <c r="L127" s="61">
        <v>9</v>
      </c>
      <c r="M127" s="62">
        <v>25</v>
      </c>
      <c r="N127" s="62" t="s">
        <v>246</v>
      </c>
      <c r="O127" s="62" t="s">
        <v>342</v>
      </c>
      <c r="P127" s="61" t="s">
        <v>332</v>
      </c>
      <c r="Q127" s="61">
        <v>2</v>
      </c>
      <c r="R127" s="61" t="s">
        <v>118</v>
      </c>
      <c r="S127" s="61" t="s">
        <v>332</v>
      </c>
      <c r="T127" s="63" t="s">
        <v>554</v>
      </c>
      <c r="U127" s="61" t="s">
        <v>329</v>
      </c>
    </row>
    <row r="128" spans="7:21" ht="15">
      <c r="G128" s="59" t="str">
        <f t="shared" si="1"/>
        <v>240SISIRVT250</v>
      </c>
      <c r="H128" s="61" t="s">
        <v>247</v>
      </c>
      <c r="I128" s="61" t="s">
        <v>336</v>
      </c>
      <c r="J128" s="61">
        <v>240</v>
      </c>
      <c r="K128" s="61">
        <v>250</v>
      </c>
      <c r="L128" s="61">
        <v>10</v>
      </c>
      <c r="M128" s="62">
        <v>25</v>
      </c>
      <c r="N128" s="62" t="s">
        <v>248</v>
      </c>
      <c r="O128" s="62" t="s">
        <v>342</v>
      </c>
      <c r="P128" s="61" t="s">
        <v>332</v>
      </c>
      <c r="Q128" s="61">
        <v>2</v>
      </c>
      <c r="R128" s="61" t="s">
        <v>118</v>
      </c>
      <c r="S128" s="61" t="s">
        <v>332</v>
      </c>
      <c r="T128" s="63" t="s">
        <v>555</v>
      </c>
      <c r="U128" s="61" t="s">
        <v>329</v>
      </c>
    </row>
    <row r="129" spans="7:21" ht="15">
      <c r="G129" s="59" t="str">
        <f t="shared" si="1"/>
        <v>240SISIRVT275</v>
      </c>
      <c r="H129" s="61" t="s">
        <v>249</v>
      </c>
      <c r="I129" s="61" t="s">
        <v>336</v>
      </c>
      <c r="J129" s="61">
        <v>240</v>
      </c>
      <c r="K129" s="61">
        <v>275</v>
      </c>
      <c r="L129" s="61">
        <v>11</v>
      </c>
      <c r="M129" s="62">
        <v>25</v>
      </c>
      <c r="N129" s="62" t="s">
        <v>250</v>
      </c>
      <c r="O129" s="62" t="s">
        <v>342</v>
      </c>
      <c r="P129" s="61" t="s">
        <v>332</v>
      </c>
      <c r="Q129" s="61">
        <v>2</v>
      </c>
      <c r="R129" s="61" t="s">
        <v>118</v>
      </c>
      <c r="S129" s="61" t="s">
        <v>332</v>
      </c>
      <c r="T129" s="63" t="s">
        <v>556</v>
      </c>
      <c r="U129" s="61" t="s">
        <v>329</v>
      </c>
    </row>
    <row r="130" spans="7:21" ht="15">
      <c r="G130" s="59" t="str">
        <f t="shared" si="1"/>
        <v>240SISIRVT300</v>
      </c>
      <c r="H130" s="61" t="s">
        <v>251</v>
      </c>
      <c r="I130" s="61" t="s">
        <v>336</v>
      </c>
      <c r="J130" s="61">
        <v>240</v>
      </c>
      <c r="K130" s="61">
        <v>300</v>
      </c>
      <c r="L130" s="61">
        <v>12</v>
      </c>
      <c r="M130" s="62">
        <v>25</v>
      </c>
      <c r="N130" s="62" t="s">
        <v>252</v>
      </c>
      <c r="O130" s="62" t="s">
        <v>342</v>
      </c>
      <c r="P130" s="61" t="s">
        <v>332</v>
      </c>
      <c r="Q130" s="61">
        <v>2</v>
      </c>
      <c r="R130" s="61" t="s">
        <v>118</v>
      </c>
      <c r="S130" s="61" t="s">
        <v>332</v>
      </c>
      <c r="T130" s="63" t="s">
        <v>557</v>
      </c>
      <c r="U130" s="61" t="s">
        <v>329</v>
      </c>
    </row>
    <row r="131" spans="7:21" ht="15">
      <c r="G131" s="59" t="str">
        <f t="shared" si="1"/>
        <v>480SISIRVT62.5</v>
      </c>
      <c r="H131" s="61" t="s">
        <v>253</v>
      </c>
      <c r="I131" s="61" t="s">
        <v>336</v>
      </c>
      <c r="J131" s="61">
        <v>480</v>
      </c>
      <c r="K131" s="61">
        <v>62.5</v>
      </c>
      <c r="L131" s="61">
        <v>5</v>
      </c>
      <c r="M131" s="62">
        <v>12.5</v>
      </c>
      <c r="N131" s="62" t="s">
        <v>330</v>
      </c>
      <c r="O131" s="62" t="s">
        <v>342</v>
      </c>
      <c r="P131" s="61" t="s">
        <v>332</v>
      </c>
      <c r="Q131" s="61">
        <v>2</v>
      </c>
      <c r="R131" s="61" t="s">
        <v>118</v>
      </c>
      <c r="S131" s="61" t="s">
        <v>332</v>
      </c>
      <c r="T131" s="63" t="s">
        <v>558</v>
      </c>
      <c r="U131" s="61" t="s">
        <v>329</v>
      </c>
    </row>
    <row r="132" spans="7:21" ht="15">
      <c r="G132" s="59" t="str">
        <f t="shared" si="1"/>
        <v>480SISIRVT87.5</v>
      </c>
      <c r="H132" s="61" t="s">
        <v>254</v>
      </c>
      <c r="I132" s="61" t="s">
        <v>336</v>
      </c>
      <c r="J132" s="61">
        <v>480</v>
      </c>
      <c r="K132" s="61">
        <v>87.5</v>
      </c>
      <c r="L132" s="61">
        <v>7</v>
      </c>
      <c r="M132" s="62">
        <v>12.5</v>
      </c>
      <c r="N132" s="62" t="s">
        <v>331</v>
      </c>
      <c r="O132" s="62" t="s">
        <v>342</v>
      </c>
      <c r="P132" s="61" t="s">
        <v>332</v>
      </c>
      <c r="Q132" s="61">
        <v>2</v>
      </c>
      <c r="R132" s="61" t="s">
        <v>118</v>
      </c>
      <c r="S132" s="61" t="s">
        <v>332</v>
      </c>
      <c r="T132" s="63" t="s">
        <v>559</v>
      </c>
      <c r="U132" s="61" t="s">
        <v>329</v>
      </c>
    </row>
    <row r="133" spans="7:21" ht="15">
      <c r="G133" s="59" t="str">
        <f t="shared" si="1"/>
        <v>480SISIRVT100</v>
      </c>
      <c r="H133" s="61" t="s">
        <v>255</v>
      </c>
      <c r="I133" s="61" t="s">
        <v>336</v>
      </c>
      <c r="J133" s="61">
        <v>480</v>
      </c>
      <c r="K133" s="61">
        <v>100</v>
      </c>
      <c r="L133" s="61">
        <v>8</v>
      </c>
      <c r="M133" s="62">
        <v>12.5</v>
      </c>
      <c r="N133" s="62" t="s">
        <v>256</v>
      </c>
      <c r="O133" s="62" t="s">
        <v>342</v>
      </c>
      <c r="P133" s="61" t="s">
        <v>332</v>
      </c>
      <c r="Q133" s="61">
        <v>2</v>
      </c>
      <c r="R133" s="61" t="s">
        <v>118</v>
      </c>
      <c r="S133" s="61" t="s">
        <v>332</v>
      </c>
      <c r="T133" s="63" t="s">
        <v>560</v>
      </c>
      <c r="U133" s="61" t="s">
        <v>329</v>
      </c>
    </row>
    <row r="134" spans="7:21" ht="15">
      <c r="G134" s="59" t="str">
        <f t="shared" si="1"/>
        <v>480SISIRVT125</v>
      </c>
      <c r="H134" s="61" t="s">
        <v>257</v>
      </c>
      <c r="I134" s="61" t="s">
        <v>336</v>
      </c>
      <c r="J134" s="61">
        <v>480</v>
      </c>
      <c r="K134" s="61">
        <v>125</v>
      </c>
      <c r="L134" s="61">
        <v>5</v>
      </c>
      <c r="M134" s="62">
        <v>25</v>
      </c>
      <c r="N134" s="62">
        <v>0.0430787037037037</v>
      </c>
      <c r="O134" s="62" t="s">
        <v>342</v>
      </c>
      <c r="P134" s="61" t="s">
        <v>332</v>
      </c>
      <c r="Q134" s="61">
        <v>2</v>
      </c>
      <c r="R134" s="61" t="s">
        <v>118</v>
      </c>
      <c r="S134" s="61" t="s">
        <v>332</v>
      </c>
      <c r="T134" s="63" t="s">
        <v>561</v>
      </c>
      <c r="U134" s="61" t="s">
        <v>329</v>
      </c>
    </row>
    <row r="135" spans="7:21" ht="15">
      <c r="G135" s="59" t="str">
        <f aca="true" t="shared" si="2" ref="G135:G191">CONCATENATE(J135,P135,S135,R135,K135)</f>
        <v>480SISIRVT150</v>
      </c>
      <c r="H135" s="61" t="s">
        <v>258</v>
      </c>
      <c r="I135" s="61" t="s">
        <v>336</v>
      </c>
      <c r="J135" s="61">
        <v>480</v>
      </c>
      <c r="K135" s="61">
        <v>150</v>
      </c>
      <c r="L135" s="61">
        <v>6</v>
      </c>
      <c r="M135" s="62">
        <v>25</v>
      </c>
      <c r="N135" s="62" t="s">
        <v>97</v>
      </c>
      <c r="O135" s="62" t="s">
        <v>342</v>
      </c>
      <c r="P135" s="61" t="s">
        <v>332</v>
      </c>
      <c r="Q135" s="61">
        <v>2</v>
      </c>
      <c r="R135" s="61" t="s">
        <v>118</v>
      </c>
      <c r="S135" s="61" t="s">
        <v>332</v>
      </c>
      <c r="T135" s="63" t="s">
        <v>562</v>
      </c>
      <c r="U135" s="61" t="s">
        <v>329</v>
      </c>
    </row>
    <row r="136" spans="7:21" ht="15">
      <c r="G136" s="59" t="str">
        <f t="shared" si="2"/>
        <v>480SISIRVT175</v>
      </c>
      <c r="H136" s="61" t="s">
        <v>259</v>
      </c>
      <c r="I136" s="61" t="s">
        <v>336</v>
      </c>
      <c r="J136" s="61">
        <v>480</v>
      </c>
      <c r="K136" s="61">
        <v>175</v>
      </c>
      <c r="L136" s="61">
        <v>7</v>
      </c>
      <c r="M136" s="62">
        <v>25</v>
      </c>
      <c r="N136" s="62" t="s">
        <v>99</v>
      </c>
      <c r="O136" s="62" t="s">
        <v>342</v>
      </c>
      <c r="P136" s="61" t="s">
        <v>332</v>
      </c>
      <c r="Q136" s="61">
        <v>2</v>
      </c>
      <c r="R136" s="61" t="s">
        <v>118</v>
      </c>
      <c r="S136" s="61" t="s">
        <v>332</v>
      </c>
      <c r="T136" s="63" t="s">
        <v>563</v>
      </c>
      <c r="U136" s="61" t="s">
        <v>329</v>
      </c>
    </row>
    <row r="137" spans="7:21" ht="15">
      <c r="G137" s="59" t="str">
        <f t="shared" si="2"/>
        <v>480SISIRVT200</v>
      </c>
      <c r="H137" s="61" t="s">
        <v>260</v>
      </c>
      <c r="I137" s="61" t="s">
        <v>336</v>
      </c>
      <c r="J137" s="61">
        <v>480</v>
      </c>
      <c r="K137" s="61">
        <v>200</v>
      </c>
      <c r="L137" s="61">
        <v>8</v>
      </c>
      <c r="M137" s="62">
        <v>25</v>
      </c>
      <c r="N137" s="62" t="s">
        <v>101</v>
      </c>
      <c r="O137" s="62" t="s">
        <v>342</v>
      </c>
      <c r="P137" s="61" t="s">
        <v>332</v>
      </c>
      <c r="Q137" s="61">
        <v>2</v>
      </c>
      <c r="R137" s="61" t="s">
        <v>118</v>
      </c>
      <c r="S137" s="61" t="s">
        <v>332</v>
      </c>
      <c r="T137" s="63" t="s">
        <v>564</v>
      </c>
      <c r="U137" s="61" t="s">
        <v>329</v>
      </c>
    </row>
    <row r="138" spans="7:21" ht="15">
      <c r="G138" s="59" t="str">
        <f t="shared" si="2"/>
        <v>480SISIRVT225</v>
      </c>
      <c r="H138" s="61" t="s">
        <v>261</v>
      </c>
      <c r="I138" s="61" t="s">
        <v>336</v>
      </c>
      <c r="J138" s="61">
        <v>480</v>
      </c>
      <c r="K138" s="61">
        <v>225</v>
      </c>
      <c r="L138" s="61">
        <v>9</v>
      </c>
      <c r="M138" s="62">
        <v>25</v>
      </c>
      <c r="N138" s="62" t="s">
        <v>103</v>
      </c>
      <c r="O138" s="62" t="s">
        <v>342</v>
      </c>
      <c r="P138" s="61" t="s">
        <v>332</v>
      </c>
      <c r="Q138" s="61">
        <v>2</v>
      </c>
      <c r="R138" s="61" t="s">
        <v>118</v>
      </c>
      <c r="S138" s="61" t="s">
        <v>332</v>
      </c>
      <c r="T138" s="63" t="s">
        <v>565</v>
      </c>
      <c r="U138" s="61" t="s">
        <v>329</v>
      </c>
    </row>
    <row r="139" spans="7:21" ht="15">
      <c r="G139" s="59" t="str">
        <f t="shared" si="2"/>
        <v>480SISIRVT250</v>
      </c>
      <c r="H139" s="61" t="s">
        <v>262</v>
      </c>
      <c r="I139" s="61" t="s">
        <v>336</v>
      </c>
      <c r="J139" s="61">
        <v>480</v>
      </c>
      <c r="K139" s="61">
        <v>250</v>
      </c>
      <c r="L139" s="61">
        <v>5</v>
      </c>
      <c r="M139" s="62">
        <v>50</v>
      </c>
      <c r="N139" s="62" t="s">
        <v>238</v>
      </c>
      <c r="O139" s="62" t="s">
        <v>342</v>
      </c>
      <c r="P139" s="61" t="s">
        <v>332</v>
      </c>
      <c r="Q139" s="61">
        <v>2</v>
      </c>
      <c r="R139" s="61" t="s">
        <v>118</v>
      </c>
      <c r="S139" s="61" t="s">
        <v>332</v>
      </c>
      <c r="T139" s="63" t="s">
        <v>566</v>
      </c>
      <c r="U139" s="61" t="s">
        <v>329</v>
      </c>
    </row>
    <row r="140" spans="7:21" ht="15">
      <c r="G140" s="59" t="str">
        <f t="shared" si="2"/>
        <v>480SISIRVT300</v>
      </c>
      <c r="H140" s="61" t="s">
        <v>263</v>
      </c>
      <c r="I140" s="61" t="s">
        <v>336</v>
      </c>
      <c r="J140" s="61">
        <v>480</v>
      </c>
      <c r="K140" s="61">
        <v>300</v>
      </c>
      <c r="L140" s="61">
        <v>6</v>
      </c>
      <c r="M140" s="62">
        <v>50</v>
      </c>
      <c r="N140" s="62" t="s">
        <v>240</v>
      </c>
      <c r="O140" s="62" t="s">
        <v>342</v>
      </c>
      <c r="P140" s="61" t="s">
        <v>332</v>
      </c>
      <c r="Q140" s="61">
        <v>2</v>
      </c>
      <c r="R140" s="61" t="s">
        <v>118</v>
      </c>
      <c r="S140" s="61" t="s">
        <v>332</v>
      </c>
      <c r="T140" s="63" t="s">
        <v>567</v>
      </c>
      <c r="U140" s="61" t="s">
        <v>329</v>
      </c>
    </row>
    <row r="141" spans="7:21" ht="15">
      <c r="G141" s="59" t="str">
        <f t="shared" si="2"/>
        <v>480SISIRVT350</v>
      </c>
      <c r="H141" s="61" t="s">
        <v>264</v>
      </c>
      <c r="I141" s="61" t="s">
        <v>336</v>
      </c>
      <c r="J141" s="61">
        <v>480</v>
      </c>
      <c r="K141" s="61">
        <v>350</v>
      </c>
      <c r="L141" s="61">
        <v>7</v>
      </c>
      <c r="M141" s="62">
        <v>50</v>
      </c>
      <c r="N141" s="62" t="s">
        <v>242</v>
      </c>
      <c r="O141" s="62" t="s">
        <v>342</v>
      </c>
      <c r="P141" s="61" t="s">
        <v>332</v>
      </c>
      <c r="Q141" s="61">
        <v>2</v>
      </c>
      <c r="R141" s="61" t="s">
        <v>118</v>
      </c>
      <c r="S141" s="61" t="s">
        <v>332</v>
      </c>
      <c r="T141" s="63" t="s">
        <v>568</v>
      </c>
      <c r="U141" s="61" t="s">
        <v>329</v>
      </c>
    </row>
    <row r="142" spans="7:21" ht="15">
      <c r="G142" s="59" t="str">
        <f t="shared" si="2"/>
        <v>480SISIRVT400</v>
      </c>
      <c r="H142" s="61" t="s">
        <v>265</v>
      </c>
      <c r="I142" s="61" t="s">
        <v>336</v>
      </c>
      <c r="J142" s="61">
        <v>480</v>
      </c>
      <c r="K142" s="61">
        <v>400</v>
      </c>
      <c r="L142" s="61">
        <v>8</v>
      </c>
      <c r="M142" s="62">
        <v>50</v>
      </c>
      <c r="N142" s="62" t="s">
        <v>244</v>
      </c>
      <c r="O142" s="62" t="s">
        <v>342</v>
      </c>
      <c r="P142" s="61" t="s">
        <v>332</v>
      </c>
      <c r="Q142" s="61">
        <v>2</v>
      </c>
      <c r="R142" s="61" t="s">
        <v>118</v>
      </c>
      <c r="S142" s="61" t="s">
        <v>332</v>
      </c>
      <c r="T142" s="63" t="s">
        <v>569</v>
      </c>
      <c r="U142" s="61" t="s">
        <v>329</v>
      </c>
    </row>
    <row r="143" spans="7:21" ht="15">
      <c r="G143" s="59" t="str">
        <f t="shared" si="2"/>
        <v>480SISIRVT450</v>
      </c>
      <c r="H143" s="61" t="s">
        <v>266</v>
      </c>
      <c r="I143" s="61" t="s">
        <v>336</v>
      </c>
      <c r="J143" s="61">
        <v>480</v>
      </c>
      <c r="K143" s="61">
        <v>450</v>
      </c>
      <c r="L143" s="61">
        <v>9</v>
      </c>
      <c r="M143" s="62">
        <v>50</v>
      </c>
      <c r="N143" s="62" t="s">
        <v>246</v>
      </c>
      <c r="O143" s="62" t="s">
        <v>342</v>
      </c>
      <c r="P143" s="61" t="s">
        <v>332</v>
      </c>
      <c r="Q143" s="61">
        <v>2</v>
      </c>
      <c r="R143" s="61" t="s">
        <v>118</v>
      </c>
      <c r="S143" s="61" t="s">
        <v>332</v>
      </c>
      <c r="T143" s="63" t="s">
        <v>570</v>
      </c>
      <c r="U143" s="61" t="s">
        <v>329</v>
      </c>
    </row>
    <row r="144" spans="7:21" ht="15">
      <c r="G144" s="59" t="str">
        <f t="shared" si="2"/>
        <v>480SISIRVT500</v>
      </c>
      <c r="H144" s="61" t="s">
        <v>267</v>
      </c>
      <c r="I144" s="61" t="s">
        <v>336</v>
      </c>
      <c r="J144" s="61">
        <v>480</v>
      </c>
      <c r="K144" s="61">
        <v>500</v>
      </c>
      <c r="L144" s="61">
        <v>10</v>
      </c>
      <c r="M144" s="62">
        <v>50</v>
      </c>
      <c r="N144" s="62" t="s">
        <v>248</v>
      </c>
      <c r="O144" s="62" t="s">
        <v>342</v>
      </c>
      <c r="P144" s="61" t="s">
        <v>332</v>
      </c>
      <c r="Q144" s="61">
        <v>2</v>
      </c>
      <c r="R144" s="61" t="s">
        <v>118</v>
      </c>
      <c r="S144" s="61" t="s">
        <v>332</v>
      </c>
      <c r="T144" s="63" t="s">
        <v>571</v>
      </c>
      <c r="U144" s="61" t="s">
        <v>329</v>
      </c>
    </row>
    <row r="145" spans="7:21" ht="15">
      <c r="G145" s="59" t="str">
        <f t="shared" si="2"/>
        <v>480SISIRVT550</v>
      </c>
      <c r="H145" s="61" t="s">
        <v>268</v>
      </c>
      <c r="I145" s="61" t="s">
        <v>336</v>
      </c>
      <c r="J145" s="61">
        <v>480</v>
      </c>
      <c r="K145" s="61">
        <v>550</v>
      </c>
      <c r="L145" s="61">
        <v>11</v>
      </c>
      <c r="M145" s="62">
        <v>50</v>
      </c>
      <c r="N145" s="62" t="s">
        <v>250</v>
      </c>
      <c r="O145" s="62" t="s">
        <v>342</v>
      </c>
      <c r="P145" s="61" t="s">
        <v>332</v>
      </c>
      <c r="Q145" s="61">
        <v>2</v>
      </c>
      <c r="R145" s="61" t="s">
        <v>118</v>
      </c>
      <c r="S145" s="61" t="s">
        <v>332</v>
      </c>
      <c r="T145" s="63" t="s">
        <v>572</v>
      </c>
      <c r="U145" s="61" t="s">
        <v>329</v>
      </c>
    </row>
    <row r="146" spans="7:21" ht="15">
      <c r="G146" s="59" t="str">
        <f t="shared" si="2"/>
        <v>480SISIRVT600</v>
      </c>
      <c r="H146" s="61" t="s">
        <v>269</v>
      </c>
      <c r="I146" s="61" t="s">
        <v>336</v>
      </c>
      <c r="J146" s="61">
        <v>480</v>
      </c>
      <c r="K146" s="61">
        <v>600</v>
      </c>
      <c r="L146" s="61">
        <v>12</v>
      </c>
      <c r="M146" s="62">
        <v>50</v>
      </c>
      <c r="N146" s="62" t="s">
        <v>252</v>
      </c>
      <c r="O146" s="62" t="s">
        <v>342</v>
      </c>
      <c r="P146" s="61" t="s">
        <v>332</v>
      </c>
      <c r="Q146" s="61">
        <v>2</v>
      </c>
      <c r="R146" s="61" t="s">
        <v>118</v>
      </c>
      <c r="S146" s="61" t="s">
        <v>332</v>
      </c>
      <c r="T146" s="63" t="s">
        <v>573</v>
      </c>
      <c r="U146" s="61" t="s">
        <v>329</v>
      </c>
    </row>
    <row r="147" spans="7:21" ht="15">
      <c r="G147" s="59" t="str">
        <f t="shared" si="2"/>
        <v>240-NO-25</v>
      </c>
      <c r="H147" s="61" t="s">
        <v>270</v>
      </c>
      <c r="I147" s="61" t="s">
        <v>337</v>
      </c>
      <c r="J147" s="61">
        <v>240</v>
      </c>
      <c r="K147" s="61">
        <v>25</v>
      </c>
      <c r="L147" s="61">
        <v>5</v>
      </c>
      <c r="M147" s="62">
        <v>5</v>
      </c>
      <c r="N147" s="62">
        <v>0.0430787037037037</v>
      </c>
      <c r="O147" s="62" t="s">
        <v>343</v>
      </c>
      <c r="P147" s="62" t="s">
        <v>279</v>
      </c>
      <c r="Q147" s="62" t="s">
        <v>343</v>
      </c>
      <c r="R147" s="62" t="s">
        <v>279</v>
      </c>
      <c r="S147" s="61" t="s">
        <v>335</v>
      </c>
      <c r="T147" s="63" t="s">
        <v>574</v>
      </c>
      <c r="U147" s="61" t="s">
        <v>329</v>
      </c>
    </row>
    <row r="148" spans="7:21" ht="15">
      <c r="G148" s="59" t="str">
        <f t="shared" si="2"/>
        <v>240-NO-50</v>
      </c>
      <c r="H148" s="61" t="s">
        <v>271</v>
      </c>
      <c r="I148" s="61" t="s">
        <v>337</v>
      </c>
      <c r="J148" s="61">
        <v>240</v>
      </c>
      <c r="K148" s="61">
        <v>50</v>
      </c>
      <c r="L148" s="61">
        <v>5</v>
      </c>
      <c r="M148" s="62">
        <v>10</v>
      </c>
      <c r="N148" s="62">
        <v>0.0430787037037037</v>
      </c>
      <c r="O148" s="62" t="s">
        <v>343</v>
      </c>
      <c r="P148" s="62" t="s">
        <v>279</v>
      </c>
      <c r="Q148" s="62" t="s">
        <v>343</v>
      </c>
      <c r="R148" s="62" t="s">
        <v>279</v>
      </c>
      <c r="S148" s="61" t="s">
        <v>335</v>
      </c>
      <c r="T148" s="63" t="s">
        <v>575</v>
      </c>
      <c r="U148" s="61" t="s">
        <v>329</v>
      </c>
    </row>
    <row r="149" spans="7:21" ht="15">
      <c r="G149" s="59" t="str">
        <f t="shared" si="2"/>
        <v>240-NO-75</v>
      </c>
      <c r="H149" s="61" t="s">
        <v>272</v>
      </c>
      <c r="I149" s="61" t="s">
        <v>337</v>
      </c>
      <c r="J149" s="61">
        <v>240</v>
      </c>
      <c r="K149" s="61">
        <v>75</v>
      </c>
      <c r="L149" s="61">
        <v>5</v>
      </c>
      <c r="M149" s="62">
        <v>15</v>
      </c>
      <c r="N149" s="62">
        <v>0.0430787037037037</v>
      </c>
      <c r="O149" s="62" t="s">
        <v>343</v>
      </c>
      <c r="P149" s="62" t="s">
        <v>279</v>
      </c>
      <c r="Q149" s="62" t="s">
        <v>343</v>
      </c>
      <c r="R149" s="62" t="s">
        <v>279</v>
      </c>
      <c r="S149" s="61" t="s">
        <v>335</v>
      </c>
      <c r="T149" s="63" t="s">
        <v>576</v>
      </c>
      <c r="U149" s="61" t="s">
        <v>329</v>
      </c>
    </row>
    <row r="150" spans="7:21" ht="15">
      <c r="G150" s="59" t="str">
        <f t="shared" si="2"/>
        <v>240-NO-100</v>
      </c>
      <c r="H150" s="61" t="s">
        <v>273</v>
      </c>
      <c r="I150" s="61" t="s">
        <v>337</v>
      </c>
      <c r="J150" s="61">
        <v>240</v>
      </c>
      <c r="K150" s="61">
        <v>100</v>
      </c>
      <c r="L150" s="61">
        <v>5</v>
      </c>
      <c r="M150" s="62">
        <v>20</v>
      </c>
      <c r="N150" s="62" t="s">
        <v>238</v>
      </c>
      <c r="O150" s="62" t="s">
        <v>343</v>
      </c>
      <c r="P150" s="62" t="s">
        <v>279</v>
      </c>
      <c r="Q150" s="62" t="s">
        <v>343</v>
      </c>
      <c r="R150" s="62" t="s">
        <v>279</v>
      </c>
      <c r="S150" s="61" t="s">
        <v>335</v>
      </c>
      <c r="T150" s="63" t="s">
        <v>577</v>
      </c>
      <c r="U150" s="61" t="s">
        <v>329</v>
      </c>
    </row>
    <row r="151" spans="7:21" ht="15">
      <c r="G151" s="59" t="str">
        <f t="shared" si="2"/>
        <v>240-NO-125</v>
      </c>
      <c r="H151" s="61" t="s">
        <v>274</v>
      </c>
      <c r="I151" s="61" t="s">
        <v>337</v>
      </c>
      <c r="J151" s="61">
        <v>240</v>
      </c>
      <c r="K151" s="61">
        <v>125</v>
      </c>
      <c r="L151" s="61">
        <v>5</v>
      </c>
      <c r="M151" s="62">
        <v>25</v>
      </c>
      <c r="N151" s="62" t="s">
        <v>238</v>
      </c>
      <c r="O151" s="62" t="s">
        <v>343</v>
      </c>
      <c r="P151" s="62" t="s">
        <v>279</v>
      </c>
      <c r="Q151" s="62" t="s">
        <v>343</v>
      </c>
      <c r="R151" s="62" t="s">
        <v>279</v>
      </c>
      <c r="S151" s="61" t="s">
        <v>335</v>
      </c>
      <c r="T151" s="63" t="s">
        <v>578</v>
      </c>
      <c r="U151" s="61" t="s">
        <v>329</v>
      </c>
    </row>
    <row r="152" spans="7:21" ht="15">
      <c r="G152" s="59" t="str">
        <f t="shared" si="2"/>
        <v>240-NO-150</v>
      </c>
      <c r="H152" s="61" t="s">
        <v>275</v>
      </c>
      <c r="I152" s="61" t="s">
        <v>337</v>
      </c>
      <c r="J152" s="61">
        <v>240</v>
      </c>
      <c r="K152" s="61">
        <v>150</v>
      </c>
      <c r="L152" s="61">
        <v>5</v>
      </c>
      <c r="M152" s="62">
        <v>30</v>
      </c>
      <c r="N152" s="62" t="s">
        <v>238</v>
      </c>
      <c r="O152" s="62" t="s">
        <v>343</v>
      </c>
      <c r="P152" s="62" t="s">
        <v>279</v>
      </c>
      <c r="Q152" s="62" t="s">
        <v>343</v>
      </c>
      <c r="R152" s="62" t="s">
        <v>279</v>
      </c>
      <c r="S152" s="61" t="s">
        <v>335</v>
      </c>
      <c r="T152" s="63" t="s">
        <v>579</v>
      </c>
      <c r="U152" s="61" t="s">
        <v>329</v>
      </c>
    </row>
    <row r="153" spans="7:21" ht="15">
      <c r="G153" s="59" t="str">
        <f t="shared" si="2"/>
        <v>240-NO-175</v>
      </c>
      <c r="H153" s="61" t="s">
        <v>276</v>
      </c>
      <c r="I153" s="61" t="s">
        <v>337</v>
      </c>
      <c r="J153" s="61">
        <v>240</v>
      </c>
      <c r="K153" s="61">
        <v>175</v>
      </c>
      <c r="L153" s="61">
        <v>7</v>
      </c>
      <c r="M153" s="62">
        <v>25</v>
      </c>
      <c r="N153" s="62" t="s">
        <v>242</v>
      </c>
      <c r="O153" s="62" t="s">
        <v>343</v>
      </c>
      <c r="P153" s="62" t="s">
        <v>279</v>
      </c>
      <c r="Q153" s="62" t="s">
        <v>343</v>
      </c>
      <c r="R153" s="62" t="s">
        <v>279</v>
      </c>
      <c r="S153" s="61" t="s">
        <v>335</v>
      </c>
      <c r="T153" s="63" t="s">
        <v>580</v>
      </c>
      <c r="U153" s="61" t="s">
        <v>329</v>
      </c>
    </row>
    <row r="154" spans="7:21" ht="15">
      <c r="G154" s="59" t="str">
        <f t="shared" si="2"/>
        <v>240-NO-210</v>
      </c>
      <c r="H154" s="61" t="s">
        <v>277</v>
      </c>
      <c r="I154" s="61" t="s">
        <v>337</v>
      </c>
      <c r="J154" s="61">
        <v>240</v>
      </c>
      <c r="K154" s="61">
        <v>210</v>
      </c>
      <c r="L154" s="61">
        <v>7</v>
      </c>
      <c r="M154" s="62">
        <v>30</v>
      </c>
      <c r="N154" s="62" t="s">
        <v>242</v>
      </c>
      <c r="O154" s="62" t="s">
        <v>343</v>
      </c>
      <c r="P154" s="62" t="s">
        <v>279</v>
      </c>
      <c r="Q154" s="62" t="s">
        <v>343</v>
      </c>
      <c r="R154" s="62" t="s">
        <v>279</v>
      </c>
      <c r="S154" s="61" t="s">
        <v>335</v>
      </c>
      <c r="T154" s="63" t="s">
        <v>581</v>
      </c>
      <c r="U154" s="61" t="s">
        <v>329</v>
      </c>
    </row>
    <row r="155" spans="7:21" ht="15">
      <c r="G155" s="59" t="str">
        <f t="shared" si="2"/>
        <v>240-NO-300</v>
      </c>
      <c r="H155" s="61" t="s">
        <v>278</v>
      </c>
      <c r="I155" s="61" t="s">
        <v>337</v>
      </c>
      <c r="J155" s="61">
        <v>240</v>
      </c>
      <c r="K155" s="61">
        <v>300</v>
      </c>
      <c r="L155" s="61">
        <v>12</v>
      </c>
      <c r="M155" s="62">
        <v>25</v>
      </c>
      <c r="N155" s="62" t="s">
        <v>107</v>
      </c>
      <c r="O155" s="62" t="s">
        <v>343</v>
      </c>
      <c r="P155" s="62" t="s">
        <v>279</v>
      </c>
      <c r="Q155" s="62" t="s">
        <v>343</v>
      </c>
      <c r="R155" s="62" t="s">
        <v>279</v>
      </c>
      <c r="S155" s="61" t="s">
        <v>335</v>
      </c>
      <c r="T155" s="63" t="s">
        <v>582</v>
      </c>
      <c r="U155" s="61" t="s">
        <v>329</v>
      </c>
    </row>
    <row r="156" spans="7:21" ht="15">
      <c r="G156" s="59" t="str">
        <f t="shared" si="2"/>
        <v>480-NO-50</v>
      </c>
      <c r="H156" s="61" t="s">
        <v>280</v>
      </c>
      <c r="I156" s="61" t="s">
        <v>337</v>
      </c>
      <c r="J156" s="61">
        <v>480</v>
      </c>
      <c r="K156" s="61">
        <v>50</v>
      </c>
      <c r="L156" s="61">
        <v>5</v>
      </c>
      <c r="M156" s="62">
        <v>10</v>
      </c>
      <c r="N156" s="62" t="s">
        <v>330</v>
      </c>
      <c r="O156" s="62" t="s">
        <v>343</v>
      </c>
      <c r="P156" s="62" t="s">
        <v>279</v>
      </c>
      <c r="Q156" s="62" t="s">
        <v>343</v>
      </c>
      <c r="R156" s="62" t="s">
        <v>279</v>
      </c>
      <c r="S156" s="61" t="s">
        <v>335</v>
      </c>
      <c r="T156" s="63" t="s">
        <v>583</v>
      </c>
      <c r="U156" s="61" t="s">
        <v>329</v>
      </c>
    </row>
    <row r="157" spans="7:21" ht="15">
      <c r="G157" s="59" t="str">
        <f t="shared" si="2"/>
        <v>480-NO-70</v>
      </c>
      <c r="H157" s="61" t="s">
        <v>281</v>
      </c>
      <c r="I157" s="61" t="s">
        <v>337</v>
      </c>
      <c r="J157" s="61">
        <v>480</v>
      </c>
      <c r="K157" s="61">
        <v>70</v>
      </c>
      <c r="L157" s="61">
        <v>5</v>
      </c>
      <c r="M157" s="62">
        <v>14</v>
      </c>
      <c r="N157" s="62" t="s">
        <v>330</v>
      </c>
      <c r="O157" s="62" t="s">
        <v>343</v>
      </c>
      <c r="P157" s="62" t="s">
        <v>279</v>
      </c>
      <c r="Q157" s="62" t="s">
        <v>343</v>
      </c>
      <c r="R157" s="62" t="s">
        <v>279</v>
      </c>
      <c r="S157" s="61" t="s">
        <v>335</v>
      </c>
      <c r="T157" s="63" t="s">
        <v>584</v>
      </c>
      <c r="U157" s="61" t="s">
        <v>329</v>
      </c>
    </row>
    <row r="158" spans="7:21" ht="15">
      <c r="G158" s="59" t="str">
        <f t="shared" si="2"/>
        <v>480-NO-100</v>
      </c>
      <c r="H158" s="61" t="s">
        <v>282</v>
      </c>
      <c r="I158" s="61" t="s">
        <v>337</v>
      </c>
      <c r="J158" s="61">
        <v>480</v>
      </c>
      <c r="K158" s="61">
        <v>100</v>
      </c>
      <c r="L158" s="61">
        <v>5</v>
      </c>
      <c r="M158" s="62">
        <v>20</v>
      </c>
      <c r="N158" s="62" t="s">
        <v>330</v>
      </c>
      <c r="O158" s="62" t="s">
        <v>343</v>
      </c>
      <c r="P158" s="62" t="s">
        <v>279</v>
      </c>
      <c r="Q158" s="62" t="s">
        <v>343</v>
      </c>
      <c r="R158" s="62" t="s">
        <v>279</v>
      </c>
      <c r="S158" s="61" t="s">
        <v>335</v>
      </c>
      <c r="T158" s="63" t="s">
        <v>585</v>
      </c>
      <c r="U158" s="61" t="s">
        <v>329</v>
      </c>
    </row>
    <row r="159" spans="7:21" ht="15">
      <c r="G159" s="59" t="str">
        <f t="shared" si="2"/>
        <v>480-NO-125</v>
      </c>
      <c r="H159" s="61" t="s">
        <v>283</v>
      </c>
      <c r="I159" s="61" t="s">
        <v>337</v>
      </c>
      <c r="J159" s="61">
        <v>480</v>
      </c>
      <c r="K159" s="61">
        <v>125</v>
      </c>
      <c r="L159" s="61">
        <v>5</v>
      </c>
      <c r="M159" s="62">
        <v>25</v>
      </c>
      <c r="N159" s="62" t="s">
        <v>330</v>
      </c>
      <c r="O159" s="62" t="s">
        <v>343</v>
      </c>
      <c r="P159" s="62" t="s">
        <v>279</v>
      </c>
      <c r="Q159" s="62" t="s">
        <v>343</v>
      </c>
      <c r="R159" s="62" t="s">
        <v>279</v>
      </c>
      <c r="S159" s="61" t="s">
        <v>335</v>
      </c>
      <c r="T159" s="63" t="s">
        <v>586</v>
      </c>
      <c r="U159" s="61" t="s">
        <v>329</v>
      </c>
    </row>
    <row r="160" spans="7:21" ht="15">
      <c r="G160" s="59" t="str">
        <f t="shared" si="2"/>
        <v>480-NO-150</v>
      </c>
      <c r="H160" s="61" t="s">
        <v>284</v>
      </c>
      <c r="I160" s="61" t="s">
        <v>337</v>
      </c>
      <c r="J160" s="61">
        <v>480</v>
      </c>
      <c r="K160" s="61">
        <v>150</v>
      </c>
      <c r="L160" s="61">
        <v>5</v>
      </c>
      <c r="M160" s="62">
        <v>30</v>
      </c>
      <c r="N160" s="62" t="s">
        <v>330</v>
      </c>
      <c r="O160" s="62" t="s">
        <v>343</v>
      </c>
      <c r="P160" s="62" t="s">
        <v>279</v>
      </c>
      <c r="Q160" s="62" t="s">
        <v>343</v>
      </c>
      <c r="R160" s="62" t="s">
        <v>279</v>
      </c>
      <c r="S160" s="61" t="s">
        <v>335</v>
      </c>
      <c r="T160" s="63" t="s">
        <v>587</v>
      </c>
      <c r="U160" s="61" t="s">
        <v>329</v>
      </c>
    </row>
    <row r="161" spans="7:21" ht="15">
      <c r="G161" s="59" t="str">
        <f t="shared" si="2"/>
        <v>480-NO-200</v>
      </c>
      <c r="H161" s="61" t="s">
        <v>285</v>
      </c>
      <c r="I161" s="61" t="s">
        <v>337</v>
      </c>
      <c r="J161" s="61">
        <v>480</v>
      </c>
      <c r="K161" s="61">
        <v>200</v>
      </c>
      <c r="L161" s="61">
        <v>5</v>
      </c>
      <c r="M161" s="62">
        <v>40</v>
      </c>
      <c r="N161" s="62" t="s">
        <v>238</v>
      </c>
      <c r="O161" s="62" t="s">
        <v>343</v>
      </c>
      <c r="P161" s="62" t="s">
        <v>279</v>
      </c>
      <c r="Q161" s="62" t="s">
        <v>343</v>
      </c>
      <c r="R161" s="62" t="s">
        <v>279</v>
      </c>
      <c r="S161" s="61" t="s">
        <v>335</v>
      </c>
      <c r="T161" s="63" t="s">
        <v>588</v>
      </c>
      <c r="U161" s="61" t="s">
        <v>329</v>
      </c>
    </row>
    <row r="162" spans="7:21" ht="15">
      <c r="G162" s="59" t="str">
        <f t="shared" si="2"/>
        <v>480-NO-250</v>
      </c>
      <c r="H162" s="61" t="s">
        <v>286</v>
      </c>
      <c r="I162" s="61" t="s">
        <v>337</v>
      </c>
      <c r="J162" s="61">
        <v>480</v>
      </c>
      <c r="K162" s="61">
        <v>250</v>
      </c>
      <c r="L162" s="61">
        <v>5</v>
      </c>
      <c r="M162" s="62">
        <v>50</v>
      </c>
      <c r="N162" s="62" t="s">
        <v>238</v>
      </c>
      <c r="O162" s="62" t="s">
        <v>343</v>
      </c>
      <c r="P162" s="62" t="s">
        <v>279</v>
      </c>
      <c r="Q162" s="62" t="s">
        <v>343</v>
      </c>
      <c r="R162" s="62" t="s">
        <v>279</v>
      </c>
      <c r="S162" s="61" t="s">
        <v>335</v>
      </c>
      <c r="T162" s="63" t="s">
        <v>589</v>
      </c>
      <c r="U162" s="61" t="s">
        <v>329</v>
      </c>
    </row>
    <row r="163" spans="7:21" ht="15">
      <c r="G163" s="59" t="str">
        <f t="shared" si="2"/>
        <v>480-NO-300</v>
      </c>
      <c r="H163" s="61" t="s">
        <v>287</v>
      </c>
      <c r="I163" s="61" t="s">
        <v>337</v>
      </c>
      <c r="J163" s="61">
        <v>480</v>
      </c>
      <c r="K163" s="61">
        <v>300</v>
      </c>
      <c r="L163" s="61">
        <v>5</v>
      </c>
      <c r="M163" s="62">
        <v>60</v>
      </c>
      <c r="N163" s="62" t="s">
        <v>238</v>
      </c>
      <c r="O163" s="62" t="s">
        <v>343</v>
      </c>
      <c r="P163" s="62" t="s">
        <v>279</v>
      </c>
      <c r="Q163" s="62" t="s">
        <v>343</v>
      </c>
      <c r="R163" s="62" t="s">
        <v>279</v>
      </c>
      <c r="S163" s="61" t="s">
        <v>335</v>
      </c>
      <c r="T163" s="63" t="s">
        <v>590</v>
      </c>
      <c r="U163" s="61" t="s">
        <v>329</v>
      </c>
    </row>
    <row r="164" spans="7:21" ht="15">
      <c r="G164" s="59" t="str">
        <f t="shared" si="2"/>
        <v>480-NO-350</v>
      </c>
      <c r="H164" s="61" t="s">
        <v>288</v>
      </c>
      <c r="I164" s="61" t="s">
        <v>337</v>
      </c>
      <c r="J164" s="61">
        <v>480</v>
      </c>
      <c r="K164" s="61">
        <v>350</v>
      </c>
      <c r="L164" s="61">
        <v>5</v>
      </c>
      <c r="M164" s="62">
        <v>70</v>
      </c>
      <c r="N164" s="62" t="s">
        <v>238</v>
      </c>
      <c r="O164" s="62" t="s">
        <v>343</v>
      </c>
      <c r="P164" s="62" t="s">
        <v>279</v>
      </c>
      <c r="Q164" s="62" t="s">
        <v>343</v>
      </c>
      <c r="R164" s="62" t="s">
        <v>279</v>
      </c>
      <c r="S164" s="61" t="s">
        <v>335</v>
      </c>
      <c r="T164" s="63" t="s">
        <v>591</v>
      </c>
      <c r="U164" s="61" t="s">
        <v>329</v>
      </c>
    </row>
    <row r="165" spans="7:21" ht="15">
      <c r="G165" s="59" t="str">
        <f t="shared" si="2"/>
        <v>480-NO-420</v>
      </c>
      <c r="H165" s="61" t="s">
        <v>289</v>
      </c>
      <c r="I165" s="61" t="s">
        <v>337</v>
      </c>
      <c r="J165" s="61">
        <v>480</v>
      </c>
      <c r="K165" s="61">
        <v>420</v>
      </c>
      <c r="L165" s="61">
        <v>7</v>
      </c>
      <c r="M165" s="62">
        <v>60</v>
      </c>
      <c r="N165" s="62" t="s">
        <v>242</v>
      </c>
      <c r="O165" s="62" t="s">
        <v>343</v>
      </c>
      <c r="P165" s="62" t="s">
        <v>279</v>
      </c>
      <c r="Q165" s="62" t="s">
        <v>343</v>
      </c>
      <c r="R165" s="62" t="s">
        <v>279</v>
      </c>
      <c r="S165" s="61" t="s">
        <v>335</v>
      </c>
      <c r="T165" s="63" t="s">
        <v>592</v>
      </c>
      <c r="U165" s="61" t="s">
        <v>329</v>
      </c>
    </row>
    <row r="166" spans="7:21" ht="15">
      <c r="G166" s="59" t="str">
        <f t="shared" si="2"/>
        <v>480-NO-480</v>
      </c>
      <c r="H166" s="61" t="s">
        <v>290</v>
      </c>
      <c r="I166" s="61" t="s">
        <v>337</v>
      </c>
      <c r="J166" s="61">
        <v>480</v>
      </c>
      <c r="K166" s="61">
        <v>480</v>
      </c>
      <c r="L166" s="61">
        <v>12</v>
      </c>
      <c r="M166" s="62">
        <v>40</v>
      </c>
      <c r="N166" s="62" t="s">
        <v>252</v>
      </c>
      <c r="O166" s="62" t="s">
        <v>343</v>
      </c>
      <c r="P166" s="62" t="s">
        <v>279</v>
      </c>
      <c r="Q166" s="62" t="s">
        <v>343</v>
      </c>
      <c r="R166" s="62" t="s">
        <v>279</v>
      </c>
      <c r="S166" s="61" t="s">
        <v>335</v>
      </c>
      <c r="T166" s="63" t="s">
        <v>593</v>
      </c>
      <c r="U166" s="61" t="s">
        <v>329</v>
      </c>
    </row>
    <row r="167" spans="7:21" ht="15">
      <c r="G167" s="59" t="str">
        <f t="shared" si="2"/>
        <v>480-NO-600</v>
      </c>
      <c r="H167" s="61" t="s">
        <v>291</v>
      </c>
      <c r="I167" s="61" t="s">
        <v>337</v>
      </c>
      <c r="J167" s="61">
        <v>480</v>
      </c>
      <c r="K167" s="61">
        <v>600</v>
      </c>
      <c r="L167" s="61">
        <v>12</v>
      </c>
      <c r="M167" s="62">
        <v>50</v>
      </c>
      <c r="N167" s="62" t="s">
        <v>252</v>
      </c>
      <c r="O167" s="62" t="s">
        <v>343</v>
      </c>
      <c r="P167" s="62" t="s">
        <v>279</v>
      </c>
      <c r="Q167" s="62" t="s">
        <v>343</v>
      </c>
      <c r="R167" s="62" t="s">
        <v>279</v>
      </c>
      <c r="S167" s="61" t="s">
        <v>335</v>
      </c>
      <c r="T167" s="63" t="s">
        <v>594</v>
      </c>
      <c r="U167" s="61" t="s">
        <v>329</v>
      </c>
    </row>
    <row r="168" spans="7:21" ht="15">
      <c r="G168" s="59" t="str">
        <f t="shared" si="2"/>
        <v>480-NO-720</v>
      </c>
      <c r="H168" s="61" t="s">
        <v>292</v>
      </c>
      <c r="I168" s="61" t="s">
        <v>337</v>
      </c>
      <c r="J168" s="61">
        <v>480</v>
      </c>
      <c r="K168" s="61">
        <v>720</v>
      </c>
      <c r="L168" s="61">
        <v>12</v>
      </c>
      <c r="M168" s="62">
        <v>60</v>
      </c>
      <c r="N168" s="62" t="s">
        <v>252</v>
      </c>
      <c r="O168" s="62" t="s">
        <v>343</v>
      </c>
      <c r="P168" s="62" t="s">
        <v>279</v>
      </c>
      <c r="Q168" s="62" t="s">
        <v>343</v>
      </c>
      <c r="R168" s="62" t="s">
        <v>279</v>
      </c>
      <c r="S168" s="61" t="s">
        <v>335</v>
      </c>
      <c r="T168" s="63" t="s">
        <v>595</v>
      </c>
      <c r="U168" s="61" t="s">
        <v>329</v>
      </c>
    </row>
    <row r="169" spans="7:21" ht="15">
      <c r="G169" s="59" t="str">
        <f t="shared" si="2"/>
        <v>480-NO-1200</v>
      </c>
      <c r="H169" s="61" t="s">
        <v>293</v>
      </c>
      <c r="I169" s="61" t="s">
        <v>337</v>
      </c>
      <c r="J169" s="61">
        <v>480</v>
      </c>
      <c r="K169" s="61">
        <v>1200</v>
      </c>
      <c r="L169" s="61">
        <v>12</v>
      </c>
      <c r="M169" s="62">
        <v>100</v>
      </c>
      <c r="N169" s="62" t="s">
        <v>252</v>
      </c>
      <c r="O169" s="62" t="s">
        <v>343</v>
      </c>
      <c r="P169" s="62" t="s">
        <v>279</v>
      </c>
      <c r="Q169" s="62" t="s">
        <v>343</v>
      </c>
      <c r="R169" s="62" t="s">
        <v>279</v>
      </c>
      <c r="S169" s="61" t="s">
        <v>335</v>
      </c>
      <c r="T169" s="63" t="s">
        <v>596</v>
      </c>
      <c r="U169" s="61" t="s">
        <v>329</v>
      </c>
    </row>
    <row r="170" spans="7:21" ht="15">
      <c r="G170" s="59" t="str">
        <f t="shared" si="2"/>
        <v>240-SI-25</v>
      </c>
      <c r="H170" s="61" t="s">
        <v>295</v>
      </c>
      <c r="I170" s="61" t="s">
        <v>294</v>
      </c>
      <c r="J170" s="61">
        <v>240</v>
      </c>
      <c r="K170" s="61">
        <v>25</v>
      </c>
      <c r="L170" s="61">
        <v>5</v>
      </c>
      <c r="M170" s="62">
        <v>5</v>
      </c>
      <c r="N170" s="62" t="s">
        <v>330</v>
      </c>
      <c r="O170" s="62" t="s">
        <v>343</v>
      </c>
      <c r="P170" s="62" t="s">
        <v>279</v>
      </c>
      <c r="Q170" s="62" t="s">
        <v>343</v>
      </c>
      <c r="R170" s="62" t="s">
        <v>279</v>
      </c>
      <c r="S170" s="61" t="s">
        <v>332</v>
      </c>
      <c r="T170" s="63" t="s">
        <v>597</v>
      </c>
      <c r="U170" s="61" t="s">
        <v>329</v>
      </c>
    </row>
    <row r="171" spans="7:21" ht="15">
      <c r="G171" s="59" t="str">
        <f t="shared" si="2"/>
        <v>240-SI-50</v>
      </c>
      <c r="H171" s="61" t="s">
        <v>296</v>
      </c>
      <c r="I171" s="61" t="s">
        <v>294</v>
      </c>
      <c r="J171" s="61">
        <v>240</v>
      </c>
      <c r="K171" s="61">
        <v>50</v>
      </c>
      <c r="L171" s="61">
        <v>5</v>
      </c>
      <c r="M171" s="62">
        <v>10</v>
      </c>
      <c r="N171" s="62" t="s">
        <v>330</v>
      </c>
      <c r="O171" s="62" t="s">
        <v>343</v>
      </c>
      <c r="P171" s="62" t="s">
        <v>279</v>
      </c>
      <c r="Q171" s="62" t="s">
        <v>343</v>
      </c>
      <c r="R171" s="62" t="s">
        <v>279</v>
      </c>
      <c r="S171" s="61" t="s">
        <v>332</v>
      </c>
      <c r="T171" s="63" t="s">
        <v>598</v>
      </c>
      <c r="U171" s="61" t="s">
        <v>329</v>
      </c>
    </row>
    <row r="172" spans="7:21" ht="15">
      <c r="G172" s="59" t="str">
        <f t="shared" si="2"/>
        <v>240-SI-75</v>
      </c>
      <c r="H172" s="61" t="s">
        <v>297</v>
      </c>
      <c r="I172" s="61" t="s">
        <v>294</v>
      </c>
      <c r="J172" s="61">
        <v>240</v>
      </c>
      <c r="K172" s="61">
        <v>75</v>
      </c>
      <c r="L172" s="61">
        <v>5</v>
      </c>
      <c r="M172" s="62">
        <v>15</v>
      </c>
      <c r="N172" s="62" t="s">
        <v>330</v>
      </c>
      <c r="O172" s="62" t="s">
        <v>343</v>
      </c>
      <c r="P172" s="62" t="s">
        <v>279</v>
      </c>
      <c r="Q172" s="62" t="s">
        <v>343</v>
      </c>
      <c r="R172" s="62" t="s">
        <v>279</v>
      </c>
      <c r="S172" s="61" t="s">
        <v>332</v>
      </c>
      <c r="T172" s="63" t="s">
        <v>599</v>
      </c>
      <c r="U172" s="61" t="s">
        <v>329</v>
      </c>
    </row>
    <row r="173" spans="7:21" ht="15">
      <c r="G173" s="59" t="str">
        <f t="shared" si="2"/>
        <v>240-SI-100</v>
      </c>
      <c r="H173" s="61" t="s">
        <v>298</v>
      </c>
      <c r="I173" s="61" t="s">
        <v>294</v>
      </c>
      <c r="J173" s="61">
        <v>240</v>
      </c>
      <c r="K173" s="61">
        <v>100</v>
      </c>
      <c r="L173" s="61">
        <v>5</v>
      </c>
      <c r="M173" s="62">
        <v>20</v>
      </c>
      <c r="N173" s="62" t="s">
        <v>238</v>
      </c>
      <c r="O173" s="62" t="s">
        <v>343</v>
      </c>
      <c r="P173" s="62" t="s">
        <v>279</v>
      </c>
      <c r="Q173" s="62" t="s">
        <v>343</v>
      </c>
      <c r="R173" s="62" t="s">
        <v>279</v>
      </c>
      <c r="S173" s="61" t="s">
        <v>332</v>
      </c>
      <c r="T173" s="63" t="s">
        <v>600</v>
      </c>
      <c r="U173" s="61" t="s">
        <v>329</v>
      </c>
    </row>
    <row r="174" spans="7:21" ht="15">
      <c r="G174" s="59" t="str">
        <f t="shared" si="2"/>
        <v>240-SI-125</v>
      </c>
      <c r="H174" s="61" t="s">
        <v>299</v>
      </c>
      <c r="I174" s="61" t="s">
        <v>294</v>
      </c>
      <c r="J174" s="61">
        <v>240</v>
      </c>
      <c r="K174" s="61">
        <v>125</v>
      </c>
      <c r="L174" s="61">
        <v>5</v>
      </c>
      <c r="M174" s="62">
        <v>25</v>
      </c>
      <c r="N174" s="62" t="s">
        <v>238</v>
      </c>
      <c r="O174" s="62" t="s">
        <v>343</v>
      </c>
      <c r="P174" s="62" t="s">
        <v>279</v>
      </c>
      <c r="Q174" s="62" t="s">
        <v>343</v>
      </c>
      <c r="R174" s="62" t="s">
        <v>279</v>
      </c>
      <c r="S174" s="61" t="s">
        <v>332</v>
      </c>
      <c r="T174" s="63" t="s">
        <v>601</v>
      </c>
      <c r="U174" s="61" t="s">
        <v>329</v>
      </c>
    </row>
    <row r="175" spans="7:21" ht="15">
      <c r="G175" s="59" t="str">
        <f t="shared" si="2"/>
        <v>240-SI-150</v>
      </c>
      <c r="H175" s="61" t="s">
        <v>300</v>
      </c>
      <c r="I175" s="61" t="s">
        <v>294</v>
      </c>
      <c r="J175" s="61">
        <v>240</v>
      </c>
      <c r="K175" s="61">
        <v>150</v>
      </c>
      <c r="L175" s="61">
        <v>5</v>
      </c>
      <c r="M175" s="62">
        <v>30</v>
      </c>
      <c r="N175" s="62" t="s">
        <v>238</v>
      </c>
      <c r="O175" s="62" t="s">
        <v>343</v>
      </c>
      <c r="P175" s="62" t="s">
        <v>279</v>
      </c>
      <c r="Q175" s="62" t="s">
        <v>343</v>
      </c>
      <c r="R175" s="62" t="s">
        <v>279</v>
      </c>
      <c r="S175" s="61" t="s">
        <v>332</v>
      </c>
      <c r="T175" s="63" t="s">
        <v>602</v>
      </c>
      <c r="U175" s="61" t="s">
        <v>329</v>
      </c>
    </row>
    <row r="176" spans="7:21" ht="15">
      <c r="G176" s="59" t="str">
        <f t="shared" si="2"/>
        <v>240-SI-175</v>
      </c>
      <c r="H176" s="61" t="s">
        <v>301</v>
      </c>
      <c r="I176" s="61" t="s">
        <v>294</v>
      </c>
      <c r="J176" s="61">
        <v>240</v>
      </c>
      <c r="K176" s="61">
        <v>175</v>
      </c>
      <c r="L176" s="61">
        <v>7</v>
      </c>
      <c r="M176" s="62">
        <v>25</v>
      </c>
      <c r="N176" s="62" t="s">
        <v>242</v>
      </c>
      <c r="O176" s="62" t="s">
        <v>343</v>
      </c>
      <c r="P176" s="62" t="s">
        <v>279</v>
      </c>
      <c r="Q176" s="62" t="s">
        <v>343</v>
      </c>
      <c r="R176" s="62" t="s">
        <v>279</v>
      </c>
      <c r="S176" s="61" t="s">
        <v>332</v>
      </c>
      <c r="T176" s="63" t="s">
        <v>603</v>
      </c>
      <c r="U176" s="61" t="s">
        <v>329</v>
      </c>
    </row>
    <row r="177" spans="7:21" ht="15">
      <c r="G177" s="59" t="str">
        <f t="shared" si="2"/>
        <v>240-SI-210</v>
      </c>
      <c r="H177" s="61" t="s">
        <v>302</v>
      </c>
      <c r="I177" s="61" t="s">
        <v>294</v>
      </c>
      <c r="J177" s="61">
        <v>240</v>
      </c>
      <c r="K177" s="61">
        <v>210</v>
      </c>
      <c r="L177" s="61">
        <v>7</v>
      </c>
      <c r="M177" s="62">
        <v>30</v>
      </c>
      <c r="N177" s="62" t="s">
        <v>242</v>
      </c>
      <c r="O177" s="62" t="s">
        <v>343</v>
      </c>
      <c r="P177" s="62" t="s">
        <v>279</v>
      </c>
      <c r="Q177" s="62" t="s">
        <v>343</v>
      </c>
      <c r="R177" s="62" t="s">
        <v>279</v>
      </c>
      <c r="S177" s="61" t="s">
        <v>332</v>
      </c>
      <c r="T177" s="63" t="s">
        <v>604</v>
      </c>
      <c r="U177" s="61" t="s">
        <v>329</v>
      </c>
    </row>
    <row r="178" spans="7:21" ht="15">
      <c r="G178" s="59" t="str">
        <f t="shared" si="2"/>
        <v>480-SI-50</v>
      </c>
      <c r="H178" s="61" t="s">
        <v>303</v>
      </c>
      <c r="I178" s="61" t="s">
        <v>294</v>
      </c>
      <c r="J178" s="61">
        <v>480</v>
      </c>
      <c r="K178" s="61">
        <v>50</v>
      </c>
      <c r="L178" s="61">
        <v>5</v>
      </c>
      <c r="M178" s="62">
        <v>10</v>
      </c>
      <c r="N178" s="62" t="s">
        <v>330</v>
      </c>
      <c r="O178" s="62" t="s">
        <v>343</v>
      </c>
      <c r="P178" s="62" t="s">
        <v>279</v>
      </c>
      <c r="Q178" s="62" t="s">
        <v>343</v>
      </c>
      <c r="R178" s="62" t="s">
        <v>279</v>
      </c>
      <c r="S178" s="61" t="s">
        <v>332</v>
      </c>
      <c r="T178" s="63" t="s">
        <v>605</v>
      </c>
      <c r="U178" s="61" t="s">
        <v>329</v>
      </c>
    </row>
    <row r="179" spans="7:21" ht="15">
      <c r="G179" s="59" t="str">
        <f t="shared" si="2"/>
        <v>480-SI-70</v>
      </c>
      <c r="H179" s="61" t="s">
        <v>304</v>
      </c>
      <c r="I179" s="61" t="s">
        <v>294</v>
      </c>
      <c r="J179" s="61">
        <v>480</v>
      </c>
      <c r="K179" s="61">
        <v>70</v>
      </c>
      <c r="L179" s="61">
        <v>5</v>
      </c>
      <c r="M179" s="62">
        <v>14</v>
      </c>
      <c r="N179" s="62" t="s">
        <v>330</v>
      </c>
      <c r="O179" s="62" t="s">
        <v>343</v>
      </c>
      <c r="P179" s="62" t="s">
        <v>279</v>
      </c>
      <c r="Q179" s="62" t="s">
        <v>343</v>
      </c>
      <c r="R179" s="62" t="s">
        <v>279</v>
      </c>
      <c r="S179" s="61" t="s">
        <v>332</v>
      </c>
      <c r="T179" s="63" t="s">
        <v>606</v>
      </c>
      <c r="U179" s="61" t="s">
        <v>329</v>
      </c>
    </row>
    <row r="180" spans="7:21" ht="15">
      <c r="G180" s="59" t="str">
        <f t="shared" si="2"/>
        <v>480-SI-100</v>
      </c>
      <c r="H180" s="61" t="s">
        <v>305</v>
      </c>
      <c r="I180" s="61" t="s">
        <v>294</v>
      </c>
      <c r="J180" s="61">
        <v>480</v>
      </c>
      <c r="K180" s="61">
        <v>100</v>
      </c>
      <c r="L180" s="61">
        <v>5</v>
      </c>
      <c r="M180" s="62">
        <v>20</v>
      </c>
      <c r="N180" s="62" t="s">
        <v>330</v>
      </c>
      <c r="O180" s="62" t="s">
        <v>343</v>
      </c>
      <c r="P180" s="62" t="s">
        <v>279</v>
      </c>
      <c r="Q180" s="62" t="s">
        <v>343</v>
      </c>
      <c r="R180" s="62" t="s">
        <v>279</v>
      </c>
      <c r="S180" s="61" t="s">
        <v>332</v>
      </c>
      <c r="T180" s="63" t="s">
        <v>607</v>
      </c>
      <c r="U180" s="61" t="s">
        <v>329</v>
      </c>
    </row>
    <row r="181" spans="7:21" ht="15">
      <c r="G181" s="59" t="str">
        <f t="shared" si="2"/>
        <v>480-SI-125</v>
      </c>
      <c r="H181" s="61" t="s">
        <v>306</v>
      </c>
      <c r="I181" s="61" t="s">
        <v>294</v>
      </c>
      <c r="J181" s="61">
        <v>480</v>
      </c>
      <c r="K181" s="61">
        <v>125</v>
      </c>
      <c r="L181" s="61">
        <v>5</v>
      </c>
      <c r="M181" s="62">
        <v>25</v>
      </c>
      <c r="N181" s="62" t="s">
        <v>330</v>
      </c>
      <c r="O181" s="62" t="s">
        <v>343</v>
      </c>
      <c r="P181" s="62" t="s">
        <v>279</v>
      </c>
      <c r="Q181" s="62" t="s">
        <v>343</v>
      </c>
      <c r="R181" s="62" t="s">
        <v>279</v>
      </c>
      <c r="S181" s="61" t="s">
        <v>332</v>
      </c>
      <c r="T181" s="63" t="s">
        <v>608</v>
      </c>
      <c r="U181" s="61" t="s">
        <v>329</v>
      </c>
    </row>
    <row r="182" spans="7:21" ht="15">
      <c r="G182" s="59" t="str">
        <f t="shared" si="2"/>
        <v>480-SI-150</v>
      </c>
      <c r="H182" s="61" t="s">
        <v>307</v>
      </c>
      <c r="I182" s="61" t="s">
        <v>294</v>
      </c>
      <c r="J182" s="61">
        <v>480</v>
      </c>
      <c r="K182" s="61">
        <v>150</v>
      </c>
      <c r="L182" s="61">
        <v>5</v>
      </c>
      <c r="M182" s="62">
        <v>30</v>
      </c>
      <c r="N182" s="62" t="s">
        <v>330</v>
      </c>
      <c r="O182" s="62" t="s">
        <v>343</v>
      </c>
      <c r="P182" s="62" t="s">
        <v>279</v>
      </c>
      <c r="Q182" s="62" t="s">
        <v>343</v>
      </c>
      <c r="R182" s="62" t="s">
        <v>279</v>
      </c>
      <c r="S182" s="61" t="s">
        <v>332</v>
      </c>
      <c r="T182" s="63" t="s">
        <v>609</v>
      </c>
      <c r="U182" s="61" t="s">
        <v>329</v>
      </c>
    </row>
    <row r="183" spans="7:21" ht="15">
      <c r="G183" s="59" t="str">
        <f t="shared" si="2"/>
        <v>480-SI-200</v>
      </c>
      <c r="H183" s="61" t="s">
        <v>308</v>
      </c>
      <c r="I183" s="61" t="s">
        <v>294</v>
      </c>
      <c r="J183" s="61">
        <v>480</v>
      </c>
      <c r="K183" s="61">
        <v>200</v>
      </c>
      <c r="L183" s="61">
        <v>5</v>
      </c>
      <c r="M183" s="62">
        <v>40</v>
      </c>
      <c r="N183" s="62" t="s">
        <v>238</v>
      </c>
      <c r="O183" s="62" t="s">
        <v>343</v>
      </c>
      <c r="P183" s="62" t="s">
        <v>279</v>
      </c>
      <c r="Q183" s="62" t="s">
        <v>343</v>
      </c>
      <c r="R183" s="62" t="s">
        <v>279</v>
      </c>
      <c r="S183" s="61" t="s">
        <v>332</v>
      </c>
      <c r="T183" s="63" t="s">
        <v>610</v>
      </c>
      <c r="U183" s="61" t="s">
        <v>329</v>
      </c>
    </row>
    <row r="184" spans="7:21" ht="15">
      <c r="G184" s="59" t="str">
        <f t="shared" si="2"/>
        <v>480-SI-250</v>
      </c>
      <c r="H184" s="61" t="s">
        <v>309</v>
      </c>
      <c r="I184" s="61" t="s">
        <v>294</v>
      </c>
      <c r="J184" s="61">
        <v>480</v>
      </c>
      <c r="K184" s="61">
        <v>250</v>
      </c>
      <c r="L184" s="61">
        <v>5</v>
      </c>
      <c r="M184" s="62">
        <v>50</v>
      </c>
      <c r="N184" s="62" t="s">
        <v>238</v>
      </c>
      <c r="O184" s="62" t="s">
        <v>343</v>
      </c>
      <c r="P184" s="62" t="s">
        <v>279</v>
      </c>
      <c r="Q184" s="62" t="s">
        <v>343</v>
      </c>
      <c r="R184" s="62" t="s">
        <v>279</v>
      </c>
      <c r="S184" s="61" t="s">
        <v>332</v>
      </c>
      <c r="T184" s="63" t="s">
        <v>611</v>
      </c>
      <c r="U184" s="61" t="s">
        <v>329</v>
      </c>
    </row>
    <row r="185" spans="7:21" ht="15">
      <c r="G185" s="59" t="str">
        <f t="shared" si="2"/>
        <v>480-SI-300</v>
      </c>
      <c r="H185" s="61" t="s">
        <v>310</v>
      </c>
      <c r="I185" s="61" t="s">
        <v>294</v>
      </c>
      <c r="J185" s="61">
        <v>480</v>
      </c>
      <c r="K185" s="61">
        <v>300</v>
      </c>
      <c r="L185" s="61">
        <v>5</v>
      </c>
      <c r="M185" s="62">
        <v>60</v>
      </c>
      <c r="N185" s="62" t="s">
        <v>238</v>
      </c>
      <c r="O185" s="62" t="s">
        <v>343</v>
      </c>
      <c r="P185" s="62" t="s">
        <v>279</v>
      </c>
      <c r="Q185" s="62" t="s">
        <v>343</v>
      </c>
      <c r="R185" s="62" t="s">
        <v>279</v>
      </c>
      <c r="S185" s="61" t="s">
        <v>332</v>
      </c>
      <c r="T185" s="63" t="s">
        <v>612</v>
      </c>
      <c r="U185" s="61" t="s">
        <v>329</v>
      </c>
    </row>
    <row r="186" spans="7:21" ht="15">
      <c r="G186" s="59" t="str">
        <f t="shared" si="2"/>
        <v>480-SI-350</v>
      </c>
      <c r="H186" s="61" t="s">
        <v>311</v>
      </c>
      <c r="I186" s="61" t="s">
        <v>294</v>
      </c>
      <c r="J186" s="61">
        <v>480</v>
      </c>
      <c r="K186" s="61">
        <v>350</v>
      </c>
      <c r="L186" s="61">
        <v>7</v>
      </c>
      <c r="M186" s="62">
        <v>50</v>
      </c>
      <c r="N186" s="62" t="s">
        <v>242</v>
      </c>
      <c r="O186" s="62" t="s">
        <v>343</v>
      </c>
      <c r="P186" s="62" t="s">
        <v>279</v>
      </c>
      <c r="Q186" s="62" t="s">
        <v>343</v>
      </c>
      <c r="R186" s="62" t="s">
        <v>279</v>
      </c>
      <c r="S186" s="61" t="s">
        <v>332</v>
      </c>
      <c r="T186" s="63" t="s">
        <v>613</v>
      </c>
      <c r="U186" s="61" t="s">
        <v>329</v>
      </c>
    </row>
    <row r="187" spans="7:21" ht="15">
      <c r="G187" s="59" t="str">
        <f t="shared" si="2"/>
        <v>480-SI-420</v>
      </c>
      <c r="H187" s="61" t="s">
        <v>312</v>
      </c>
      <c r="I187" s="61" t="s">
        <v>294</v>
      </c>
      <c r="J187" s="61">
        <v>480</v>
      </c>
      <c r="K187" s="61">
        <v>420</v>
      </c>
      <c r="L187" s="61">
        <v>7</v>
      </c>
      <c r="M187" s="62">
        <v>60</v>
      </c>
      <c r="N187" s="62" t="s">
        <v>242</v>
      </c>
      <c r="O187" s="62" t="s">
        <v>343</v>
      </c>
      <c r="P187" s="62" t="s">
        <v>279</v>
      </c>
      <c r="Q187" s="62" t="s">
        <v>343</v>
      </c>
      <c r="R187" s="62" t="s">
        <v>279</v>
      </c>
      <c r="S187" s="61" t="s">
        <v>332</v>
      </c>
      <c r="T187" s="63" t="s">
        <v>614</v>
      </c>
      <c r="U187" s="61" t="s">
        <v>329</v>
      </c>
    </row>
    <row r="188" spans="7:21" ht="15">
      <c r="G188" s="59" t="str">
        <f t="shared" si="2"/>
        <v>480-SI-480</v>
      </c>
      <c r="H188" s="61" t="s">
        <v>313</v>
      </c>
      <c r="I188" s="61" t="s">
        <v>294</v>
      </c>
      <c r="J188" s="61">
        <v>480</v>
      </c>
      <c r="K188" s="61">
        <v>480</v>
      </c>
      <c r="L188" s="61">
        <v>12</v>
      </c>
      <c r="M188" s="62">
        <v>40</v>
      </c>
      <c r="N188" s="62" t="s">
        <v>252</v>
      </c>
      <c r="O188" s="62" t="s">
        <v>343</v>
      </c>
      <c r="P188" s="62" t="s">
        <v>279</v>
      </c>
      <c r="Q188" s="62" t="s">
        <v>343</v>
      </c>
      <c r="R188" s="62" t="s">
        <v>279</v>
      </c>
      <c r="S188" s="61" t="s">
        <v>332</v>
      </c>
      <c r="T188" s="63" t="s">
        <v>615</v>
      </c>
      <c r="U188" s="61" t="s">
        <v>329</v>
      </c>
    </row>
    <row r="189" spans="7:21" ht="15">
      <c r="G189" s="59" t="str">
        <f t="shared" si="2"/>
        <v>480-SI-600</v>
      </c>
      <c r="H189" s="61" t="s">
        <v>314</v>
      </c>
      <c r="I189" s="61" t="s">
        <v>294</v>
      </c>
      <c r="J189" s="61">
        <v>480</v>
      </c>
      <c r="K189" s="61">
        <v>600</v>
      </c>
      <c r="L189" s="61">
        <v>12</v>
      </c>
      <c r="M189" s="62">
        <v>50</v>
      </c>
      <c r="N189" s="62" t="s">
        <v>252</v>
      </c>
      <c r="O189" s="62" t="s">
        <v>343</v>
      </c>
      <c r="P189" s="62" t="s">
        <v>279</v>
      </c>
      <c r="Q189" s="62" t="s">
        <v>343</v>
      </c>
      <c r="R189" s="62" t="s">
        <v>279</v>
      </c>
      <c r="S189" s="61" t="s">
        <v>332</v>
      </c>
      <c r="T189" s="63" t="s">
        <v>616</v>
      </c>
      <c r="U189" s="61" t="s">
        <v>329</v>
      </c>
    </row>
    <row r="190" spans="7:21" ht="15">
      <c r="G190" s="59" t="str">
        <f t="shared" si="2"/>
        <v>480-SI-720</v>
      </c>
      <c r="H190" s="61" t="s">
        <v>315</v>
      </c>
      <c r="I190" s="61" t="s">
        <v>294</v>
      </c>
      <c r="J190" s="61">
        <v>480</v>
      </c>
      <c r="K190" s="61">
        <v>720</v>
      </c>
      <c r="L190" s="61">
        <v>12</v>
      </c>
      <c r="M190" s="62">
        <v>60</v>
      </c>
      <c r="N190" s="62" t="s">
        <v>252</v>
      </c>
      <c r="O190" s="62" t="s">
        <v>343</v>
      </c>
      <c r="P190" s="62" t="s">
        <v>279</v>
      </c>
      <c r="Q190" s="62" t="s">
        <v>343</v>
      </c>
      <c r="R190" s="62" t="s">
        <v>279</v>
      </c>
      <c r="S190" s="61" t="s">
        <v>332</v>
      </c>
      <c r="T190" s="63" t="s">
        <v>617</v>
      </c>
      <c r="U190" s="61" t="s">
        <v>329</v>
      </c>
    </row>
    <row r="191" spans="7:21" ht="15">
      <c r="G191" s="59" t="str">
        <f t="shared" si="2"/>
        <v>480-SI-1200</v>
      </c>
      <c r="H191" s="61" t="s">
        <v>316</v>
      </c>
      <c r="I191" s="61" t="s">
        <v>294</v>
      </c>
      <c r="J191" s="61">
        <v>480</v>
      </c>
      <c r="K191" s="61">
        <v>1200</v>
      </c>
      <c r="L191" s="61">
        <v>12</v>
      </c>
      <c r="M191" s="62">
        <v>100</v>
      </c>
      <c r="N191" s="62" t="s">
        <v>252</v>
      </c>
      <c r="O191" s="62" t="s">
        <v>343</v>
      </c>
      <c r="P191" s="62" t="s">
        <v>279</v>
      </c>
      <c r="Q191" s="62" t="s">
        <v>343</v>
      </c>
      <c r="R191" s="62" t="s">
        <v>279</v>
      </c>
      <c r="S191" s="61" t="s">
        <v>332</v>
      </c>
      <c r="T191" s="63" t="s">
        <v>618</v>
      </c>
      <c r="U191" s="61" t="s">
        <v>329</v>
      </c>
    </row>
    <row r="193" ht="15">
      <c r="E193" s="59" t="str">
        <f>selección!C28</f>
        <v>480SiRVT100</v>
      </c>
    </row>
    <row r="194" spans="7:20" ht="15">
      <c r="G194" s="59" t="str">
        <f>CONCATENATE(J194,S194,R194,K194)</f>
        <v>240NORVT75</v>
      </c>
      <c r="H194" s="61" t="s">
        <v>387</v>
      </c>
      <c r="I194" s="61" t="s">
        <v>768</v>
      </c>
      <c r="J194" s="61">
        <v>240</v>
      </c>
      <c r="K194" s="61">
        <v>75</v>
      </c>
      <c r="P194" s="61" t="s">
        <v>332</v>
      </c>
      <c r="Q194" s="61">
        <v>2</v>
      </c>
      <c r="R194" s="61" t="s">
        <v>118</v>
      </c>
      <c r="S194" s="61" t="s">
        <v>335</v>
      </c>
      <c r="T194" s="61" t="s">
        <v>388</v>
      </c>
    </row>
    <row r="195" spans="7:20" ht="15">
      <c r="G195" s="59" t="str">
        <f aca="true" t="shared" si="3" ref="G195:G215">CONCATENATE(J195,S195,R195,K195)</f>
        <v>240NORVT100</v>
      </c>
      <c r="H195" s="61" t="s">
        <v>389</v>
      </c>
      <c r="I195" s="61" t="s">
        <v>768</v>
      </c>
      <c r="J195" s="61">
        <v>240</v>
      </c>
      <c r="K195" s="61">
        <v>100</v>
      </c>
      <c r="P195" s="61" t="s">
        <v>332</v>
      </c>
      <c r="Q195" s="61">
        <v>2</v>
      </c>
      <c r="R195" s="61" t="s">
        <v>118</v>
      </c>
      <c r="S195" s="61" t="s">
        <v>335</v>
      </c>
      <c r="T195" s="61" t="s">
        <v>390</v>
      </c>
    </row>
    <row r="196" spans="7:20" ht="15">
      <c r="G196" s="59" t="str">
        <f t="shared" si="3"/>
        <v>480NORVT50</v>
      </c>
      <c r="H196" s="61" t="s">
        <v>391</v>
      </c>
      <c r="I196" s="61" t="s">
        <v>768</v>
      </c>
      <c r="J196" s="61">
        <v>480</v>
      </c>
      <c r="K196" s="61">
        <v>50</v>
      </c>
      <c r="P196" s="61" t="s">
        <v>332</v>
      </c>
      <c r="Q196" s="61">
        <v>2</v>
      </c>
      <c r="R196" s="61" t="s">
        <v>118</v>
      </c>
      <c r="S196" s="61" t="s">
        <v>335</v>
      </c>
      <c r="T196" s="61" t="s">
        <v>392</v>
      </c>
    </row>
    <row r="197" spans="7:20" ht="15">
      <c r="G197" s="59" t="str">
        <f t="shared" si="3"/>
        <v>480NORVT75</v>
      </c>
      <c r="H197" s="61" t="s">
        <v>393</v>
      </c>
      <c r="I197" s="61" t="s">
        <v>768</v>
      </c>
      <c r="J197" s="61">
        <v>480</v>
      </c>
      <c r="K197" s="61">
        <v>75</v>
      </c>
      <c r="P197" s="61" t="s">
        <v>332</v>
      </c>
      <c r="Q197" s="61">
        <v>2</v>
      </c>
      <c r="R197" s="61" t="s">
        <v>118</v>
      </c>
      <c r="S197" s="61" t="s">
        <v>335</v>
      </c>
      <c r="T197" s="61" t="s">
        <v>394</v>
      </c>
    </row>
    <row r="198" spans="7:20" ht="15">
      <c r="G198" s="59" t="str">
        <f t="shared" si="3"/>
        <v>480NORVT100</v>
      </c>
      <c r="H198" s="61" t="s">
        <v>395</v>
      </c>
      <c r="I198" s="61" t="s">
        <v>768</v>
      </c>
      <c r="J198" s="61">
        <v>480</v>
      </c>
      <c r="K198" s="61">
        <v>100</v>
      </c>
      <c r="P198" s="61" t="s">
        <v>332</v>
      </c>
      <c r="Q198" s="61">
        <v>2</v>
      </c>
      <c r="R198" s="61" t="s">
        <v>118</v>
      </c>
      <c r="S198" s="61" t="s">
        <v>335</v>
      </c>
      <c r="T198" s="61" t="s">
        <v>396</v>
      </c>
    </row>
    <row r="199" spans="7:20" ht="15">
      <c r="G199" s="59" t="str">
        <f t="shared" si="3"/>
        <v>240SIRVT50</v>
      </c>
      <c r="H199" s="61" t="s">
        <v>397</v>
      </c>
      <c r="I199" s="61" t="s">
        <v>769</v>
      </c>
      <c r="J199" s="61">
        <v>240</v>
      </c>
      <c r="K199" s="61">
        <v>50</v>
      </c>
      <c r="P199" s="61" t="s">
        <v>332</v>
      </c>
      <c r="Q199" s="61">
        <v>2</v>
      </c>
      <c r="R199" s="61" t="s">
        <v>118</v>
      </c>
      <c r="S199" s="61" t="s">
        <v>332</v>
      </c>
      <c r="T199" s="61" t="s">
        <v>398</v>
      </c>
    </row>
    <row r="200" spans="7:20" ht="15">
      <c r="G200" s="59" t="str">
        <f t="shared" si="3"/>
        <v>240SIRVT75</v>
      </c>
      <c r="H200" s="61" t="s">
        <v>399</v>
      </c>
      <c r="I200" s="61" t="s">
        <v>769</v>
      </c>
      <c r="J200" s="61">
        <v>240</v>
      </c>
      <c r="K200" s="61">
        <v>75</v>
      </c>
      <c r="P200" s="61" t="s">
        <v>332</v>
      </c>
      <c r="Q200" s="61">
        <v>2</v>
      </c>
      <c r="R200" s="61" t="s">
        <v>118</v>
      </c>
      <c r="S200" s="61" t="s">
        <v>332</v>
      </c>
      <c r="T200" s="61" t="s">
        <v>400</v>
      </c>
    </row>
    <row r="201" spans="7:20" ht="15">
      <c r="G201" s="59" t="str">
        <f t="shared" si="3"/>
        <v>240SIRVT100</v>
      </c>
      <c r="H201" s="61" t="s">
        <v>401</v>
      </c>
      <c r="I201" s="61" t="s">
        <v>769</v>
      </c>
      <c r="J201" s="61">
        <v>240</v>
      </c>
      <c r="K201" s="61">
        <v>100</v>
      </c>
      <c r="P201" s="61" t="s">
        <v>332</v>
      </c>
      <c r="Q201" s="61">
        <v>2</v>
      </c>
      <c r="R201" s="61" t="s">
        <v>118</v>
      </c>
      <c r="S201" s="61" t="s">
        <v>332</v>
      </c>
      <c r="T201" s="61" t="s">
        <v>402</v>
      </c>
    </row>
    <row r="202" spans="7:20" ht="15">
      <c r="G202" s="59" t="str">
        <f t="shared" si="3"/>
        <v>240SIRVT125</v>
      </c>
      <c r="H202" s="61" t="s">
        <v>403</v>
      </c>
      <c r="I202" s="61" t="s">
        <v>769</v>
      </c>
      <c r="J202" s="61">
        <v>240</v>
      </c>
      <c r="K202" s="61">
        <v>125</v>
      </c>
      <c r="P202" s="61" t="s">
        <v>332</v>
      </c>
      <c r="Q202" s="61">
        <v>2</v>
      </c>
      <c r="R202" s="61" t="s">
        <v>118</v>
      </c>
      <c r="S202" s="61" t="s">
        <v>332</v>
      </c>
      <c r="T202" s="61" t="s">
        <v>404</v>
      </c>
    </row>
    <row r="203" spans="7:20" ht="15">
      <c r="G203" s="59" t="str">
        <f t="shared" si="3"/>
        <v>240SIRVT150</v>
      </c>
      <c r="H203" s="61" t="s">
        <v>405</v>
      </c>
      <c r="I203" s="61" t="s">
        <v>769</v>
      </c>
      <c r="J203" s="61">
        <v>240</v>
      </c>
      <c r="K203" s="61">
        <v>150</v>
      </c>
      <c r="P203" s="61" t="s">
        <v>332</v>
      </c>
      <c r="Q203" s="61">
        <v>2</v>
      </c>
      <c r="R203" s="61" t="s">
        <v>118</v>
      </c>
      <c r="S203" s="61" t="s">
        <v>332</v>
      </c>
      <c r="T203" s="61" t="s">
        <v>406</v>
      </c>
    </row>
    <row r="204" spans="7:20" ht="15">
      <c r="G204" s="59" t="str">
        <f t="shared" si="3"/>
        <v>240SIRVT200</v>
      </c>
      <c r="H204" s="61" t="s">
        <v>407</v>
      </c>
      <c r="I204" s="61" t="s">
        <v>769</v>
      </c>
      <c r="J204" s="61">
        <v>240</v>
      </c>
      <c r="K204" s="61">
        <v>200</v>
      </c>
      <c r="P204" s="61" t="s">
        <v>332</v>
      </c>
      <c r="Q204" s="61">
        <v>2</v>
      </c>
      <c r="R204" s="61" t="s">
        <v>118</v>
      </c>
      <c r="S204" s="61" t="s">
        <v>332</v>
      </c>
      <c r="T204" s="61" t="s">
        <v>408</v>
      </c>
    </row>
    <row r="205" spans="7:20" ht="15">
      <c r="G205" s="59" t="str">
        <f t="shared" si="3"/>
        <v>240SIRVT250</v>
      </c>
      <c r="H205" s="61" t="s">
        <v>409</v>
      </c>
      <c r="I205" s="61" t="s">
        <v>769</v>
      </c>
      <c r="J205" s="61">
        <v>240</v>
      </c>
      <c r="K205" s="61">
        <v>250</v>
      </c>
      <c r="P205" s="61" t="s">
        <v>332</v>
      </c>
      <c r="Q205" s="61">
        <v>2</v>
      </c>
      <c r="R205" s="61" t="s">
        <v>118</v>
      </c>
      <c r="S205" s="61" t="s">
        <v>332</v>
      </c>
      <c r="T205" s="61" t="s">
        <v>410</v>
      </c>
    </row>
    <row r="206" spans="7:20" ht="15">
      <c r="G206" s="59" t="str">
        <f t="shared" si="3"/>
        <v>240SIRVT300</v>
      </c>
      <c r="H206" s="61" t="s">
        <v>411</v>
      </c>
      <c r="I206" s="61" t="s">
        <v>769</v>
      </c>
      <c r="J206" s="61">
        <v>240</v>
      </c>
      <c r="K206" s="61">
        <v>300</v>
      </c>
      <c r="P206" s="61" t="s">
        <v>332</v>
      </c>
      <c r="Q206" s="61">
        <v>2</v>
      </c>
      <c r="R206" s="61" t="s">
        <v>118</v>
      </c>
      <c r="S206" s="61" t="s">
        <v>332</v>
      </c>
      <c r="T206" s="61" t="s">
        <v>412</v>
      </c>
    </row>
    <row r="207" spans="7:20" ht="15">
      <c r="G207" s="59" t="str">
        <f t="shared" si="3"/>
        <v>480SIRVT50</v>
      </c>
      <c r="H207" s="61" t="s">
        <v>413</v>
      </c>
      <c r="I207" s="61" t="s">
        <v>769</v>
      </c>
      <c r="J207" s="61">
        <v>480</v>
      </c>
      <c r="K207" s="61">
        <v>50</v>
      </c>
      <c r="P207" s="61" t="s">
        <v>332</v>
      </c>
      <c r="Q207" s="61">
        <v>2</v>
      </c>
      <c r="R207" s="61" t="s">
        <v>118</v>
      </c>
      <c r="S207" s="61" t="s">
        <v>332</v>
      </c>
      <c r="T207" s="61" t="s">
        <v>414</v>
      </c>
    </row>
    <row r="208" spans="7:20" ht="15">
      <c r="G208" s="59" t="str">
        <f t="shared" si="3"/>
        <v>480SIRVT75</v>
      </c>
      <c r="H208" s="61" t="s">
        <v>415</v>
      </c>
      <c r="I208" s="61" t="s">
        <v>769</v>
      </c>
      <c r="J208" s="61">
        <v>480</v>
      </c>
      <c r="K208" s="61">
        <v>75</v>
      </c>
      <c r="P208" s="61" t="s">
        <v>332</v>
      </c>
      <c r="Q208" s="61">
        <v>2</v>
      </c>
      <c r="R208" s="61" t="s">
        <v>118</v>
      </c>
      <c r="S208" s="61" t="s">
        <v>332</v>
      </c>
      <c r="T208" s="61" t="s">
        <v>416</v>
      </c>
    </row>
    <row r="209" spans="7:20" ht="15">
      <c r="G209" s="59" t="str">
        <f t="shared" si="3"/>
        <v>480SIRVT100</v>
      </c>
      <c r="H209" s="61" t="s">
        <v>417</v>
      </c>
      <c r="I209" s="61" t="s">
        <v>769</v>
      </c>
      <c r="J209" s="61">
        <v>480</v>
      </c>
      <c r="K209" s="61">
        <v>100</v>
      </c>
      <c r="P209" s="61" t="s">
        <v>332</v>
      </c>
      <c r="Q209" s="61">
        <v>2</v>
      </c>
      <c r="R209" s="61" t="s">
        <v>118</v>
      </c>
      <c r="S209" s="61" t="s">
        <v>332</v>
      </c>
      <c r="T209" s="61" t="s">
        <v>418</v>
      </c>
    </row>
    <row r="210" spans="7:20" ht="15">
      <c r="G210" s="59" t="str">
        <f t="shared" si="3"/>
        <v>480SIRVT125</v>
      </c>
      <c r="H210" s="61" t="s">
        <v>419</v>
      </c>
      <c r="I210" s="61" t="s">
        <v>769</v>
      </c>
      <c r="J210" s="61">
        <v>480</v>
      </c>
      <c r="K210" s="61">
        <v>125</v>
      </c>
      <c r="P210" s="61" t="s">
        <v>332</v>
      </c>
      <c r="Q210" s="61">
        <v>2</v>
      </c>
      <c r="R210" s="61" t="s">
        <v>118</v>
      </c>
      <c r="S210" s="61" t="s">
        <v>332</v>
      </c>
      <c r="T210" s="61" t="s">
        <v>420</v>
      </c>
    </row>
    <row r="211" spans="7:20" ht="15">
      <c r="G211" s="59" t="str">
        <f t="shared" si="3"/>
        <v>480SIRVT150</v>
      </c>
      <c r="H211" s="61" t="s">
        <v>421</v>
      </c>
      <c r="I211" s="61" t="s">
        <v>769</v>
      </c>
      <c r="J211" s="61">
        <v>480</v>
      </c>
      <c r="K211" s="61">
        <v>150</v>
      </c>
      <c r="P211" s="61" t="s">
        <v>332</v>
      </c>
      <c r="Q211" s="61">
        <v>2</v>
      </c>
      <c r="R211" s="61" t="s">
        <v>118</v>
      </c>
      <c r="S211" s="61" t="s">
        <v>332</v>
      </c>
      <c r="T211" s="61" t="s">
        <v>422</v>
      </c>
    </row>
    <row r="212" spans="7:20" ht="15">
      <c r="G212" s="59" t="str">
        <f t="shared" si="3"/>
        <v>480SIRVT175</v>
      </c>
      <c r="H212" s="61" t="s">
        <v>423</v>
      </c>
      <c r="I212" s="61" t="s">
        <v>769</v>
      </c>
      <c r="J212" s="61">
        <v>480</v>
      </c>
      <c r="K212" s="61">
        <v>175</v>
      </c>
      <c r="P212" s="61" t="s">
        <v>332</v>
      </c>
      <c r="Q212" s="61">
        <v>2</v>
      </c>
      <c r="R212" s="61" t="s">
        <v>118</v>
      </c>
      <c r="S212" s="61" t="s">
        <v>332</v>
      </c>
      <c r="T212" s="61" t="s">
        <v>424</v>
      </c>
    </row>
    <row r="213" spans="7:20" ht="15">
      <c r="G213" s="59" t="str">
        <f t="shared" si="3"/>
        <v>480SIRVT200</v>
      </c>
      <c r="H213" s="61" t="s">
        <v>425</v>
      </c>
      <c r="I213" s="61" t="s">
        <v>769</v>
      </c>
      <c r="J213" s="61">
        <v>480</v>
      </c>
      <c r="K213" s="61">
        <v>200</v>
      </c>
      <c r="P213" s="61" t="s">
        <v>332</v>
      </c>
      <c r="Q213" s="61">
        <v>2</v>
      </c>
      <c r="R213" s="61" t="s">
        <v>118</v>
      </c>
      <c r="S213" s="61" t="s">
        <v>332</v>
      </c>
      <c r="T213" s="61" t="s">
        <v>426</v>
      </c>
    </row>
    <row r="214" spans="7:20" ht="15">
      <c r="G214" s="59" t="str">
        <f t="shared" si="3"/>
        <v>480SIRVT250</v>
      </c>
      <c r="H214" s="61" t="s">
        <v>427</v>
      </c>
      <c r="I214" s="61" t="s">
        <v>769</v>
      </c>
      <c r="J214" s="61">
        <v>480</v>
      </c>
      <c r="K214" s="61">
        <v>250</v>
      </c>
      <c r="P214" s="61" t="s">
        <v>332</v>
      </c>
      <c r="Q214" s="61">
        <v>2</v>
      </c>
      <c r="R214" s="61" t="s">
        <v>118</v>
      </c>
      <c r="S214" s="61" t="s">
        <v>332</v>
      </c>
      <c r="T214" s="61" t="s">
        <v>428</v>
      </c>
    </row>
    <row r="215" spans="7:20" ht="15">
      <c r="G215" s="59" t="str">
        <f t="shared" si="3"/>
        <v>480SIRVT300</v>
      </c>
      <c r="H215" s="61" t="s">
        <v>429</v>
      </c>
      <c r="I215" s="61" t="s">
        <v>769</v>
      </c>
      <c r="J215" s="61">
        <v>480</v>
      </c>
      <c r="K215" s="61">
        <v>300</v>
      </c>
      <c r="P215" s="61" t="s">
        <v>332</v>
      </c>
      <c r="Q215" s="61">
        <v>2</v>
      </c>
      <c r="R215" s="61" t="s">
        <v>118</v>
      </c>
      <c r="S215" s="61" t="s">
        <v>332</v>
      </c>
      <c r="T215" s="61" t="s">
        <v>430</v>
      </c>
    </row>
  </sheetData>
  <sheetProtection password="B068" sheet="1" objects="1" scenarios="1"/>
  <autoFilter ref="H5:S191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AR35"/>
  <sheetViews>
    <sheetView showGridLines="0" tabSelected="1" zoomScale="70" zoomScaleNormal="70" workbookViewId="0" topLeftCell="A1">
      <selection activeCell="G28" sqref="G28"/>
    </sheetView>
  </sheetViews>
  <sheetFormatPr defaultColWidth="11.421875" defaultRowHeight="15"/>
  <cols>
    <col min="1" max="1" width="11.421875" style="23" customWidth="1"/>
    <col min="2" max="2" width="17.28125" style="23" customWidth="1"/>
    <col min="3" max="3" width="16.28125" style="23" customWidth="1"/>
    <col min="4" max="4" width="16.421875" style="23" customWidth="1"/>
    <col min="5" max="5" width="18.421875" style="23" customWidth="1"/>
    <col min="6" max="6" width="15.421875" style="23" bestFit="1" customWidth="1"/>
    <col min="7" max="7" width="26.421875" style="23" customWidth="1"/>
    <col min="8" max="8" width="29.421875" style="23" customWidth="1"/>
    <col min="9" max="9" width="40.57421875" style="23" customWidth="1"/>
    <col min="10" max="10" width="21.8515625" style="23" customWidth="1"/>
    <col min="11" max="11" width="17.00390625" style="23" customWidth="1"/>
    <col min="12" max="16384" width="11.421875" style="23" customWidth="1"/>
  </cols>
  <sheetData>
    <row r="1" s="19" customFormat="1" ht="15"/>
    <row r="2" s="19" customFormat="1" ht="15"/>
    <row r="3" s="19" customFormat="1" ht="15"/>
    <row r="4" s="19" customFormat="1" ht="15"/>
    <row r="5" s="19" customFormat="1" ht="15"/>
    <row r="6" s="19" customFormat="1" ht="15"/>
    <row r="7" s="19" customFormat="1" ht="15"/>
    <row r="8" spans="1:14" s="19" customFormat="1" ht="23.25">
      <c r="A8" s="39" t="s">
        <v>792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</row>
    <row r="9" s="19" customFormat="1" ht="15"/>
    <row r="10" s="19" customFormat="1" ht="15">
      <c r="B10" s="26" t="s">
        <v>793</v>
      </c>
    </row>
    <row r="11" spans="1:2" s="19" customFormat="1" ht="15">
      <c r="A11" s="27"/>
      <c r="B11" s="19" t="s">
        <v>773</v>
      </c>
    </row>
    <row r="12" spans="1:2" s="19" customFormat="1" ht="15">
      <c r="A12" s="29"/>
      <c r="B12" s="19" t="s">
        <v>774</v>
      </c>
    </row>
    <row r="13" spans="1:2" s="19" customFormat="1" ht="15">
      <c r="A13" s="34"/>
      <c r="B13" s="19" t="s">
        <v>777</v>
      </c>
    </row>
    <row r="14" spans="1:2" s="19" customFormat="1" ht="15">
      <c r="A14" s="36"/>
      <c r="B14" s="19" t="s">
        <v>778</v>
      </c>
    </row>
    <row r="15" spans="1:2" s="19" customFormat="1" ht="15">
      <c r="A15" s="37"/>
      <c r="B15" s="19" t="s">
        <v>798</v>
      </c>
    </row>
    <row r="16" s="19" customFormat="1" ht="15.75" thickBot="1"/>
    <row r="17" spans="2:11" s="19" customFormat="1" ht="15.75" thickBot="1">
      <c r="B17" s="40" t="s">
        <v>790</v>
      </c>
      <c r="C17" s="41"/>
      <c r="D17" s="41"/>
      <c r="E17" s="41"/>
      <c r="F17" s="41"/>
      <c r="G17" s="41"/>
      <c r="H17" s="41"/>
      <c r="I17" s="41"/>
      <c r="J17" s="41"/>
      <c r="K17" s="42"/>
    </row>
    <row r="18" spans="2:11" s="19" customFormat="1" ht="45">
      <c r="B18" s="28" t="s">
        <v>350</v>
      </c>
      <c r="C18" s="24" t="s">
        <v>349</v>
      </c>
      <c r="D18" s="30" t="s">
        <v>775</v>
      </c>
      <c r="E18" s="35" t="s">
        <v>358</v>
      </c>
      <c r="F18" s="24" t="s">
        <v>797</v>
      </c>
      <c r="G18" s="38" t="s">
        <v>799</v>
      </c>
      <c r="H18" s="24" t="s">
        <v>348</v>
      </c>
      <c r="I18" s="24" t="s">
        <v>365</v>
      </c>
      <c r="J18" s="24" t="s">
        <v>349</v>
      </c>
      <c r="K18" s="25" t="s">
        <v>766</v>
      </c>
    </row>
    <row r="19" spans="2:11" s="20" customFormat="1" ht="45.75" thickBot="1">
      <c r="B19" s="21">
        <v>480</v>
      </c>
      <c r="C19" s="31" t="s">
        <v>357</v>
      </c>
      <c r="D19" s="22" t="s">
        <v>345</v>
      </c>
      <c r="E19" s="22" t="s">
        <v>345</v>
      </c>
      <c r="F19" s="22" t="s">
        <v>118</v>
      </c>
      <c r="G19" s="22">
        <v>300</v>
      </c>
      <c r="H19" s="31" t="str">
        <f>VLOOKUP(selección!$C$17,'BANCOS automaticos'!$G$5:$T$192,2,0)</f>
        <v>A48G300C06APCTR1</v>
      </c>
      <c r="I19" s="32" t="str">
        <f>VLOOKUP(selección!$C$17,'BANCOS automaticos'!$G$5:$T$192,14,0)</f>
        <v>Banco Automatico de Capacitores de 300kvar con React7%, 480V. CON ITM, APC, RVT</v>
      </c>
      <c r="J19" s="31" t="str">
        <f>VLOOKUP(selección!$C$17,'BANCOS automaticos'!$G$5:$T$192,3,0)</f>
        <v>APC-IS2-R1</v>
      </c>
      <c r="K19" s="33">
        <f>VLOOKUP(H19,USD!B3:D90000,3,0)</f>
        <v>20554.399999999998</v>
      </c>
    </row>
    <row r="20" s="19" customFormat="1" ht="15"/>
    <row r="21" s="19" customFormat="1" ht="15">
      <c r="B21" s="26" t="s">
        <v>793</v>
      </c>
    </row>
    <row r="22" spans="1:2" s="19" customFormat="1" ht="15">
      <c r="A22" s="27"/>
      <c r="B22" s="19" t="s">
        <v>773</v>
      </c>
    </row>
    <row r="23" spans="1:2" s="19" customFormat="1" ht="15">
      <c r="A23" s="34"/>
      <c r="B23" s="19" t="s">
        <v>780</v>
      </c>
    </row>
    <row r="24" spans="1:2" s="19" customFormat="1" ht="15">
      <c r="A24" s="37"/>
      <c r="B24" s="19" t="s">
        <v>776</v>
      </c>
    </row>
    <row r="25" s="19" customFormat="1" ht="15.75" thickBot="1"/>
    <row r="26" spans="2:10" s="19" customFormat="1" ht="15.75" thickBot="1">
      <c r="B26" s="40" t="s">
        <v>791</v>
      </c>
      <c r="C26" s="41"/>
      <c r="D26" s="41"/>
      <c r="E26" s="41"/>
      <c r="F26" s="41"/>
      <c r="G26" s="41"/>
      <c r="H26" s="41"/>
      <c r="I26" s="41"/>
      <c r="J26" s="42"/>
    </row>
    <row r="27" spans="2:10" s="19" customFormat="1" ht="45">
      <c r="B27" s="28" t="s">
        <v>350</v>
      </c>
      <c r="C27" s="24" t="s">
        <v>349</v>
      </c>
      <c r="D27" s="35" t="s">
        <v>779</v>
      </c>
      <c r="E27" s="24" t="s">
        <v>772</v>
      </c>
      <c r="F27" s="38" t="s">
        <v>351</v>
      </c>
      <c r="G27" s="24" t="s">
        <v>348</v>
      </c>
      <c r="H27" s="24" t="s">
        <v>365</v>
      </c>
      <c r="I27" s="24" t="s">
        <v>349</v>
      </c>
      <c r="J27" s="25" t="s">
        <v>766</v>
      </c>
    </row>
    <row r="28" spans="2:10" s="20" customFormat="1" ht="60.75" thickBot="1">
      <c r="B28" s="21">
        <v>480</v>
      </c>
      <c r="C28" s="31" t="s">
        <v>357</v>
      </c>
      <c r="D28" s="22" t="s">
        <v>345</v>
      </c>
      <c r="E28" s="31" t="s">
        <v>118</v>
      </c>
      <c r="F28" s="22">
        <v>100</v>
      </c>
      <c r="G28" s="31" t="str">
        <f>VLOOKUP(selección!$C$28,'BANCOS automaticos'!$G$194:$T$215,2,0)</f>
        <v>A48G100C04APCQR</v>
      </c>
      <c r="H28" s="32" t="str">
        <f>VLOOKUP(selección!$C$28,'BANCOS automaticos'!$G$194:$T$215,14,0)</f>
        <v>Banco Automatico de Capacitores de 100kvar con reactores 7%, 480V. APCQ</v>
      </c>
      <c r="I28" s="31" t="str">
        <f>VLOOKUP(selección!$C$28,'BANCOS automaticos'!$G$194:$T$215,3,0)</f>
        <v>APCQR</v>
      </c>
      <c r="J28" s="33">
        <f>VLOOKUP(G28,USD!B8:D90005,3,0)</f>
        <v>10860.4</v>
      </c>
    </row>
    <row r="29" s="19" customFormat="1" ht="15"/>
    <row r="30" s="19" customFormat="1" ht="15"/>
    <row r="31" spans="1:44" ht="16.5">
      <c r="A31" s="43"/>
      <c r="B31" s="48" t="s">
        <v>796</v>
      </c>
      <c r="C31" s="48"/>
      <c r="D31" s="48"/>
      <c r="E31" s="48"/>
      <c r="F31" s="48"/>
      <c r="G31" s="48"/>
      <c r="H31" s="48"/>
      <c r="I31" s="45"/>
      <c r="J31" s="43"/>
      <c r="K31" s="43"/>
      <c r="L31" s="43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46"/>
      <c r="AK31" s="46"/>
      <c r="AL31" s="46"/>
      <c r="AM31" s="46"/>
      <c r="AN31" s="46"/>
      <c r="AO31" s="19"/>
      <c r="AP31" s="19"/>
      <c r="AQ31" s="19"/>
      <c r="AR31" s="19"/>
    </row>
    <row r="32" spans="1:44" ht="15.75">
      <c r="A32" s="43"/>
      <c r="B32" s="44" t="s">
        <v>794</v>
      </c>
      <c r="C32" s="44"/>
      <c r="D32" s="44"/>
      <c r="E32" s="44"/>
      <c r="F32" s="44"/>
      <c r="G32" s="44"/>
      <c r="H32" s="44"/>
      <c r="I32" s="45"/>
      <c r="J32" s="43"/>
      <c r="K32" s="43"/>
      <c r="L32" s="43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46"/>
      <c r="AK32" s="46"/>
      <c r="AL32" s="46"/>
      <c r="AM32" s="46"/>
      <c r="AN32" s="46"/>
      <c r="AO32" s="19"/>
      <c r="AP32" s="19"/>
      <c r="AQ32" s="19"/>
      <c r="AR32" s="19"/>
    </row>
    <row r="33" spans="1:44" ht="16.5">
      <c r="A33" s="43"/>
      <c r="B33" s="70" t="s">
        <v>800</v>
      </c>
      <c r="C33" s="70"/>
      <c r="D33" s="70"/>
      <c r="E33" s="70"/>
      <c r="F33" s="70"/>
      <c r="G33" s="70"/>
      <c r="H33" s="70"/>
      <c r="I33" s="45"/>
      <c r="J33" s="43"/>
      <c r="K33" s="43"/>
      <c r="L33" s="43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46"/>
      <c r="AK33" s="46"/>
      <c r="AL33" s="46"/>
      <c r="AM33" s="46"/>
      <c r="AN33" s="46"/>
      <c r="AO33" s="19"/>
      <c r="AP33" s="19"/>
      <c r="AQ33" s="19"/>
      <c r="AR33" s="19"/>
    </row>
    <row r="34" spans="1:44" ht="16.5">
      <c r="A34" s="43"/>
      <c r="B34" s="69"/>
      <c r="C34" s="69"/>
      <c r="D34" s="69"/>
      <c r="E34" s="69"/>
      <c r="F34" s="69"/>
      <c r="G34" s="69"/>
      <c r="H34" s="69"/>
      <c r="I34" s="45"/>
      <c r="J34" s="43"/>
      <c r="K34" s="43"/>
      <c r="L34" s="43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46"/>
      <c r="AK34" s="46"/>
      <c r="AL34" s="46"/>
      <c r="AM34" s="46"/>
      <c r="AN34" s="46"/>
      <c r="AO34" s="19"/>
      <c r="AP34" s="19"/>
      <c r="AQ34" s="19"/>
      <c r="AR34" s="19"/>
    </row>
    <row r="35" spans="1:44" ht="16.5">
      <c r="A35" s="43"/>
      <c r="B35" s="47" t="s">
        <v>795</v>
      </c>
      <c r="C35" s="47"/>
      <c r="D35" s="47"/>
      <c r="E35" s="47"/>
      <c r="F35" s="47"/>
      <c r="G35" s="47"/>
      <c r="H35" s="47"/>
      <c r="I35" s="47"/>
      <c r="J35" s="47"/>
      <c r="K35" s="47"/>
      <c r="L35" s="43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46"/>
      <c r="AK35" s="46"/>
      <c r="AL35" s="46"/>
      <c r="AM35" s="46"/>
      <c r="AN35" s="46"/>
      <c r="AO35" s="19"/>
      <c r="AP35" s="19"/>
      <c r="AQ35" s="19"/>
      <c r="AR35" s="19"/>
    </row>
    <row r="36" s="19" customFormat="1" ht="15"/>
    <row r="37" s="19" customFormat="1" ht="15"/>
    <row r="38" s="19" customFormat="1" ht="15"/>
    <row r="39" s="19" customFormat="1" ht="15"/>
    <row r="40" s="19" customFormat="1" ht="15"/>
    <row r="41" s="19" customFormat="1" ht="15"/>
    <row r="42" s="19" customFormat="1" ht="15"/>
    <row r="43" s="19" customFormat="1" ht="15"/>
    <row r="44" s="19" customFormat="1" ht="15"/>
    <row r="45" s="19" customFormat="1" ht="15"/>
    <row r="46" s="19" customFormat="1" ht="15"/>
    <row r="47" s="19" customFormat="1" ht="15"/>
    <row r="48" s="19" customFormat="1" ht="15"/>
    <row r="49" s="19" customFormat="1" ht="15"/>
    <row r="50" s="19" customFormat="1" ht="15"/>
    <row r="51" s="19" customFormat="1" ht="15"/>
    <row r="52" s="19" customFormat="1" ht="15"/>
    <row r="53" s="19" customFormat="1" ht="15"/>
    <row r="54" s="19" customFormat="1" ht="15"/>
    <row r="55" s="19" customFormat="1" ht="15"/>
    <row r="56" s="19" customFormat="1" ht="15"/>
    <row r="57" s="19" customFormat="1" ht="15"/>
    <row r="58" s="19" customFormat="1" ht="15"/>
    <row r="59" s="19" customFormat="1" ht="15"/>
    <row r="60" s="19" customFormat="1" ht="15"/>
    <row r="61" s="19" customFormat="1" ht="15"/>
    <row r="62" s="19" customFormat="1" ht="15"/>
    <row r="63" s="19" customFormat="1" ht="15"/>
    <row r="64" s="19" customFormat="1" ht="15"/>
    <row r="65" s="19" customFormat="1" ht="15"/>
    <row r="66" s="19" customFormat="1" ht="15"/>
    <row r="67" s="19" customFormat="1" ht="15"/>
    <row r="68" s="19" customFormat="1" ht="15"/>
    <row r="69" s="19" customFormat="1" ht="15"/>
    <row r="70" s="19" customFormat="1" ht="15"/>
    <row r="71" s="19" customFormat="1" ht="15"/>
    <row r="72" s="19" customFormat="1" ht="15"/>
    <row r="73" s="19" customFormat="1" ht="15"/>
    <row r="74" s="19" customFormat="1" ht="15"/>
    <row r="75" s="19" customFormat="1" ht="15"/>
    <row r="76" s="19" customFormat="1" ht="15"/>
    <row r="77" s="19" customFormat="1" ht="15"/>
    <row r="78" s="19" customFormat="1" ht="15"/>
    <row r="79" s="19" customFormat="1" ht="15"/>
    <row r="80" s="19" customFormat="1" ht="15"/>
    <row r="81" s="19" customFormat="1" ht="15"/>
    <row r="82" s="19" customFormat="1" ht="15"/>
    <row r="83" s="19" customFormat="1" ht="15"/>
    <row r="84" s="19" customFormat="1" ht="15"/>
    <row r="85" s="19" customFormat="1" ht="15"/>
    <row r="86" s="19" customFormat="1" ht="15"/>
    <row r="87" s="19" customFormat="1" ht="15"/>
    <row r="88" s="19" customFormat="1" ht="15"/>
    <row r="89" s="19" customFormat="1" ht="15"/>
    <row r="90" s="19" customFormat="1" ht="15"/>
    <row r="91" s="19" customFormat="1" ht="15"/>
    <row r="92" s="19" customFormat="1" ht="15"/>
    <row r="93" s="19" customFormat="1" ht="15"/>
    <row r="94" s="19" customFormat="1" ht="15"/>
    <row r="95" s="19" customFormat="1" ht="15"/>
    <row r="96" s="19" customFormat="1" ht="15"/>
    <row r="97" s="19" customFormat="1" ht="15"/>
    <row r="98" s="19" customFormat="1" ht="15"/>
    <row r="99" s="19" customFormat="1" ht="15"/>
    <row r="100" s="19" customFormat="1" ht="15"/>
    <row r="101" s="19" customFormat="1" ht="15"/>
    <row r="102" s="19" customFormat="1" ht="15"/>
    <row r="103" s="19" customFormat="1" ht="15"/>
    <row r="104" s="19" customFormat="1" ht="15"/>
    <row r="105" s="19" customFormat="1" ht="15"/>
    <row r="106" s="19" customFormat="1" ht="15"/>
    <row r="107" s="19" customFormat="1" ht="15"/>
    <row r="108" s="19" customFormat="1" ht="15"/>
    <row r="109" s="19" customFormat="1" ht="15"/>
    <row r="110" s="19" customFormat="1" ht="15"/>
    <row r="111" s="19" customFormat="1" ht="15"/>
    <row r="112" s="19" customFormat="1" ht="15"/>
    <row r="113" s="19" customFormat="1" ht="15"/>
    <row r="114" s="19" customFormat="1" ht="15"/>
    <row r="115" s="19" customFormat="1" ht="15"/>
    <row r="116" s="19" customFormat="1" ht="15"/>
    <row r="117" s="19" customFormat="1" ht="15"/>
    <row r="118" s="19" customFormat="1" ht="15"/>
    <row r="119" s="19" customFormat="1" ht="15"/>
    <row r="120" s="19" customFormat="1" ht="15"/>
    <row r="121" s="19" customFormat="1" ht="15"/>
    <row r="122" s="19" customFormat="1" ht="15"/>
    <row r="123" s="19" customFormat="1" ht="15"/>
    <row r="124" s="19" customFormat="1" ht="15"/>
    <row r="125" s="19" customFormat="1" ht="15"/>
    <row r="126" s="19" customFormat="1" ht="15"/>
    <row r="127" s="19" customFormat="1" ht="15"/>
    <row r="128" s="19" customFormat="1" ht="15"/>
    <row r="129" s="19" customFormat="1" ht="15"/>
    <row r="130" s="19" customFormat="1" ht="15"/>
    <row r="131" s="19" customFormat="1" ht="15"/>
    <row r="132" s="19" customFormat="1" ht="15"/>
    <row r="133" s="19" customFormat="1" ht="15"/>
    <row r="134" s="19" customFormat="1" ht="15"/>
    <row r="135" s="19" customFormat="1" ht="15"/>
    <row r="136" s="19" customFormat="1" ht="15"/>
    <row r="137" s="19" customFormat="1" ht="15"/>
    <row r="138" s="19" customFormat="1" ht="15"/>
    <row r="139" s="19" customFormat="1" ht="15"/>
    <row r="140" s="19" customFormat="1" ht="15"/>
    <row r="141" s="19" customFormat="1" ht="15"/>
    <row r="142" s="19" customFormat="1" ht="15"/>
    <row r="143" s="19" customFormat="1" ht="15"/>
    <row r="144" s="19" customFormat="1" ht="15"/>
    <row r="145" s="19" customFormat="1" ht="15"/>
    <row r="146" s="19" customFormat="1" ht="15"/>
    <row r="147" s="19" customFormat="1" ht="15"/>
    <row r="148" s="19" customFormat="1" ht="15"/>
    <row r="149" s="19" customFormat="1" ht="15"/>
    <row r="150" s="19" customFormat="1" ht="15"/>
    <row r="151" s="19" customFormat="1" ht="15"/>
    <row r="152" s="19" customFormat="1" ht="15"/>
    <row r="153" s="19" customFormat="1" ht="15"/>
    <row r="154" s="19" customFormat="1" ht="15"/>
    <row r="155" s="19" customFormat="1" ht="15"/>
    <row r="156" s="19" customFormat="1" ht="15"/>
    <row r="157" s="19" customFormat="1" ht="15"/>
    <row r="158" s="19" customFormat="1" ht="15"/>
    <row r="159" s="19" customFormat="1" ht="15"/>
    <row r="160" s="19" customFormat="1" ht="15"/>
    <row r="161" s="19" customFormat="1" ht="15"/>
    <row r="162" s="19" customFormat="1" ht="15"/>
    <row r="163" s="19" customFormat="1" ht="15"/>
    <row r="164" s="19" customFormat="1" ht="15"/>
    <row r="165" s="19" customFormat="1" ht="15"/>
  </sheetData>
  <mergeCells count="6">
    <mergeCell ref="B17:K17"/>
    <mergeCell ref="B26:J26"/>
    <mergeCell ref="A8:N8"/>
    <mergeCell ref="B32:H32"/>
    <mergeCell ref="B35:K35"/>
    <mergeCell ref="B33:H33"/>
  </mergeCells>
  <dataValidations count="8">
    <dataValidation type="list" allowBlank="1" showInputMessage="1" showErrorMessage="1" sqref="B19">
      <formula1>selección!$H$11:$H$12</formula1>
    </dataValidation>
    <dataValidation type="list" allowBlank="1" showInputMessage="1" showErrorMessage="1" sqref="D19">
      <formula1>selección!$I$11:$I$12</formula1>
    </dataValidation>
    <dataValidation type="list" allowBlank="1" showInputMessage="1" showErrorMessage="1" sqref="E19">
      <formula1>selección!$J$11:$J$12</formula1>
    </dataValidation>
    <dataValidation type="list" showDropDown="1" showInputMessage="1" showErrorMessage="1" sqref="F19">
      <formula1>selección!$L$11:$L$12</formula1>
    </dataValidation>
    <dataValidation type="list" allowBlank="1" showInputMessage="1" showErrorMessage="1" sqref="G19">
      <formula1>'potencia APC'!$C$10:$C$38</formula1>
    </dataValidation>
    <dataValidation type="list" allowBlank="1" showInputMessage="1" showErrorMessage="1" sqref="B28">
      <formula1>selección!$H$22:$H$23</formula1>
    </dataValidation>
    <dataValidation type="list" allowBlank="1" showInputMessage="1" showErrorMessage="1" sqref="D28">
      <formula1>selección!$J$22:$J$23</formula1>
    </dataValidation>
    <dataValidation type="list" allowBlank="1" showInputMessage="1" showErrorMessage="1" sqref="F28">
      <formula1>'potencia apcq'!$C$5:$C$12</formula1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8"/>
  <sheetViews>
    <sheetView workbookViewId="0" topLeftCell="A1">
      <selection activeCell="B1" sqref="B1:L1048576"/>
    </sheetView>
  </sheetViews>
  <sheetFormatPr defaultColWidth="11.421875" defaultRowHeight="15"/>
  <cols>
    <col min="1" max="1" width="11.421875" style="52" customWidth="1"/>
    <col min="2" max="2" width="11.421875" style="59" hidden="1" customWidth="1"/>
    <col min="3" max="3" width="15.140625" style="59" hidden="1" customWidth="1"/>
    <col min="4" max="4" width="11.421875" style="59" hidden="1" customWidth="1"/>
    <col min="5" max="5" width="6.421875" style="59" hidden="1" customWidth="1"/>
    <col min="6" max="6" width="6.57421875" style="59" hidden="1" customWidth="1"/>
    <col min="7" max="7" width="6.28125" style="59" hidden="1" customWidth="1"/>
    <col min="8" max="9" width="11.421875" style="59" hidden="1" customWidth="1"/>
    <col min="10" max="10" width="11.8515625" style="59" hidden="1" customWidth="1"/>
    <col min="11" max="11" width="3.421875" style="59" hidden="1" customWidth="1"/>
    <col min="12" max="12" width="11.421875" style="59" hidden="1" customWidth="1"/>
    <col min="13" max="13" width="11.421875" style="59" customWidth="1"/>
    <col min="14" max="14" width="11.421875" style="52" customWidth="1"/>
  </cols>
  <sheetData>
    <row r="1" ht="15">
      <c r="B1" s="59" t="s">
        <v>352</v>
      </c>
    </row>
    <row r="2" spans="2:10" ht="15">
      <c r="B2" s="59" t="s">
        <v>338</v>
      </c>
      <c r="C2" s="59" t="e">
        <f>bancos!#REF!</f>
        <v>#REF!</v>
      </c>
      <c r="D2" s="59" t="s">
        <v>63</v>
      </c>
      <c r="H2" s="59" t="s">
        <v>317</v>
      </c>
      <c r="I2" s="59" t="s">
        <v>322</v>
      </c>
      <c r="J2" s="59" t="s">
        <v>344</v>
      </c>
    </row>
    <row r="3" spans="2:11" ht="15">
      <c r="B3" s="59" t="s">
        <v>340</v>
      </c>
      <c r="C3" s="59" t="e">
        <f>bancos!#REF!</f>
        <v>#REF!</v>
      </c>
      <c r="H3" s="59">
        <v>240</v>
      </c>
      <c r="I3" s="59" t="s">
        <v>62</v>
      </c>
      <c r="J3" s="59" t="e">
        <f>IF(C2=600,"No","Si")</f>
        <v>#REF!</v>
      </c>
      <c r="K3" s="59">
        <v>1</v>
      </c>
    </row>
    <row r="4" spans="2:11" ht="15">
      <c r="B4" s="59" t="s">
        <v>354</v>
      </c>
      <c r="C4" s="59" t="e">
        <f>bancos!#REF!</f>
        <v>#REF!</v>
      </c>
      <c r="H4" s="59">
        <v>480</v>
      </c>
      <c r="I4" s="59" t="s">
        <v>339</v>
      </c>
      <c r="J4" s="59" t="s">
        <v>346</v>
      </c>
      <c r="K4" s="59">
        <v>2</v>
      </c>
    </row>
    <row r="5" spans="2:8" ht="15">
      <c r="B5" s="59" t="s">
        <v>355</v>
      </c>
      <c r="C5" s="59" t="e">
        <f>bancos!#REF!</f>
        <v>#REF!</v>
      </c>
      <c r="H5" s="59">
        <v>600</v>
      </c>
    </row>
    <row r="7" spans="2:3" ht="15">
      <c r="B7" s="59" t="s">
        <v>347</v>
      </c>
      <c r="C7" s="59" t="e">
        <f>CONCATENATE(C2,C4,C5)</f>
        <v>#REF!</v>
      </c>
    </row>
    <row r="9" ht="15">
      <c r="B9" s="59" t="s">
        <v>770</v>
      </c>
    </row>
    <row r="10" spans="2:12" ht="15">
      <c r="B10" s="59" t="s">
        <v>356</v>
      </c>
      <c r="C10" s="59">
        <f>bancos!B19</f>
        <v>480</v>
      </c>
      <c r="H10" s="59" t="s">
        <v>317</v>
      </c>
      <c r="I10" s="59" t="s">
        <v>327</v>
      </c>
      <c r="J10" s="60">
        <v>0.07</v>
      </c>
      <c r="L10" s="59" t="s">
        <v>328</v>
      </c>
    </row>
    <row r="11" spans="2:12" ht="15">
      <c r="B11" s="59" t="s">
        <v>354</v>
      </c>
      <c r="C11" s="59" t="str">
        <f>bancos!D19</f>
        <v>Si</v>
      </c>
      <c r="H11" s="59">
        <v>240</v>
      </c>
      <c r="I11" s="59" t="s">
        <v>345</v>
      </c>
      <c r="J11" s="59" t="str">
        <f>IF(C11="Si","Si","No")</f>
        <v>Si</v>
      </c>
      <c r="L11" s="59" t="str">
        <f>IF(C12="si","RVT","RVC")</f>
        <v>RVT</v>
      </c>
    </row>
    <row r="12" spans="2:12" ht="15">
      <c r="B12" s="59" t="s">
        <v>359</v>
      </c>
      <c r="C12" s="59" t="str">
        <f>bancos!E19</f>
        <v>Si</v>
      </c>
      <c r="H12" s="59">
        <v>480</v>
      </c>
      <c r="I12" s="59" t="s">
        <v>346</v>
      </c>
      <c r="J12" s="59" t="s">
        <v>346</v>
      </c>
      <c r="L12" s="59" t="s">
        <v>118</v>
      </c>
    </row>
    <row r="13" spans="2:3" ht="15">
      <c r="B13" s="59" t="s">
        <v>363</v>
      </c>
      <c r="C13" s="59" t="str">
        <f>bancos!F19</f>
        <v>RVT</v>
      </c>
    </row>
    <row r="14" spans="2:3" ht="15">
      <c r="B14" s="59" t="s">
        <v>364</v>
      </c>
      <c r="C14" s="59">
        <f>bancos!G19</f>
        <v>300</v>
      </c>
    </row>
    <row r="17" spans="2:3" ht="15">
      <c r="B17" s="59" t="s">
        <v>347</v>
      </c>
      <c r="C17" s="59" t="str">
        <f>CONCATENATE(C10,C11,C12,C13,C14,)</f>
        <v>480SiSiRVT300</v>
      </c>
    </row>
    <row r="20" ht="15">
      <c r="B20" s="59" t="s">
        <v>771</v>
      </c>
    </row>
    <row r="21" spans="2:12" ht="15">
      <c r="B21" s="59" t="s">
        <v>356</v>
      </c>
      <c r="C21" s="59">
        <f>bancos!B28</f>
        <v>480</v>
      </c>
      <c r="H21" s="59" t="s">
        <v>317</v>
      </c>
      <c r="I21" s="59" t="s">
        <v>327</v>
      </c>
      <c r="J21" s="60">
        <v>0.07</v>
      </c>
      <c r="L21" s="59" t="s">
        <v>328</v>
      </c>
    </row>
    <row r="22" spans="2:12" ht="15">
      <c r="B22" s="59" t="s">
        <v>354</v>
      </c>
      <c r="H22" s="59">
        <v>240</v>
      </c>
      <c r="I22" s="59" t="s">
        <v>345</v>
      </c>
      <c r="J22" s="59" t="s">
        <v>345</v>
      </c>
      <c r="L22" s="59" t="str">
        <f>IF(C23="si","RVT","RVC")</f>
        <v>RVT</v>
      </c>
    </row>
    <row r="23" spans="2:12" ht="15">
      <c r="B23" s="59" t="s">
        <v>359</v>
      </c>
      <c r="C23" s="59" t="str">
        <f>bancos!D28</f>
        <v>Si</v>
      </c>
      <c r="H23" s="59">
        <v>480</v>
      </c>
      <c r="I23" s="59" t="s">
        <v>346</v>
      </c>
      <c r="J23" s="59" t="s">
        <v>346</v>
      </c>
      <c r="L23" s="59" t="s">
        <v>118</v>
      </c>
    </row>
    <row r="24" spans="2:3" ht="15">
      <c r="B24" s="59" t="s">
        <v>363</v>
      </c>
      <c r="C24" s="59" t="str">
        <f>bancos!E28</f>
        <v>RVT</v>
      </c>
    </row>
    <row r="25" spans="2:3" ht="15">
      <c r="B25" s="59" t="s">
        <v>364</v>
      </c>
      <c r="C25" s="59">
        <f>bancos!F28</f>
        <v>100</v>
      </c>
    </row>
    <row r="28" spans="2:3" ht="15">
      <c r="B28" s="59" t="s">
        <v>347</v>
      </c>
      <c r="C28" s="59" t="str">
        <f>CONCATENATE(C21,C23,C24,C25,)</f>
        <v>480SiRVT100</v>
      </c>
    </row>
  </sheetData>
  <sheetProtection password="B068" sheet="1" objects="1" scenario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79"/>
  <sheetViews>
    <sheetView zoomScale="90" zoomScaleNormal="90" workbookViewId="0" topLeftCell="A1">
      <pane ySplit="3" topLeftCell="A37" activePane="bottomLeft" state="frozen"/>
      <selection pane="bottomLeft" activeCell="H43" sqref="H43"/>
    </sheetView>
  </sheetViews>
  <sheetFormatPr defaultColWidth="9.140625" defaultRowHeight="15"/>
  <cols>
    <col min="2" max="2" width="22.421875" style="9" hidden="1" customWidth="1"/>
    <col min="3" max="3" width="42.28125" style="10" hidden="1" customWidth="1"/>
    <col min="4" max="4" width="15.7109375" style="14" hidden="1" customWidth="1"/>
  </cols>
  <sheetData>
    <row r="1" spans="2:4" s="2" customFormat="1" ht="15">
      <c r="B1" s="7">
        <v>1</v>
      </c>
      <c r="C1" s="7">
        <v>2</v>
      </c>
      <c r="D1" s="8">
        <v>11</v>
      </c>
    </row>
    <row r="2" spans="4:5" ht="15.75">
      <c r="D2" s="6">
        <v>0.88</v>
      </c>
      <c r="E2" s="3"/>
    </row>
    <row r="3" spans="2:4" ht="15">
      <c r="B3" s="11" t="s">
        <v>348</v>
      </c>
      <c r="C3" s="11" t="s">
        <v>365</v>
      </c>
      <c r="D3" s="12" t="s">
        <v>366</v>
      </c>
    </row>
    <row r="4" spans="2:4" ht="15">
      <c r="B4" s="9" t="s">
        <v>675</v>
      </c>
      <c r="C4" s="10" t="s">
        <v>676</v>
      </c>
      <c r="D4" s="13">
        <v>2515.7710843373497</v>
      </c>
    </row>
    <row r="5" spans="2:4" ht="15">
      <c r="B5" s="9" t="s">
        <v>677</v>
      </c>
      <c r="C5" s="10" t="s">
        <v>678</v>
      </c>
      <c r="D5" s="13">
        <v>2939.277108433735</v>
      </c>
    </row>
    <row r="6" spans="2:4" ht="15">
      <c r="B6" s="9" t="s">
        <v>679</v>
      </c>
      <c r="C6" s="10" t="s">
        <v>680</v>
      </c>
      <c r="D6" s="13">
        <v>3244.33734939759</v>
      </c>
    </row>
    <row r="7" spans="2:4" ht="15">
      <c r="B7" s="9" t="s">
        <v>681</v>
      </c>
      <c r="C7" s="10" t="s">
        <v>682</v>
      </c>
      <c r="D7" s="13">
        <v>2697.1092433734943</v>
      </c>
    </row>
    <row r="8" spans="2:4" ht="15">
      <c r="B8" s="9" t="s">
        <v>683</v>
      </c>
      <c r="C8" s="10" t="s">
        <v>684</v>
      </c>
      <c r="D8" s="13">
        <v>2714.458640963855</v>
      </c>
    </row>
    <row r="9" spans="2:4" ht="15">
      <c r="B9" s="9" t="s">
        <v>685</v>
      </c>
      <c r="C9" s="10" t="s">
        <v>686</v>
      </c>
      <c r="D9" s="13">
        <v>2761.3261301204816</v>
      </c>
    </row>
    <row r="10" spans="2:4" ht="15">
      <c r="B10" s="9" t="s">
        <v>687</v>
      </c>
      <c r="C10" s="10" t="s">
        <v>688</v>
      </c>
      <c r="D10" s="13">
        <v>4109.880751807228</v>
      </c>
    </row>
    <row r="11" spans="2:4" ht="15">
      <c r="B11" s="9" t="s">
        <v>689</v>
      </c>
      <c r="C11" s="10" t="s">
        <v>690</v>
      </c>
      <c r="D11" s="13">
        <v>4345.342669879518</v>
      </c>
    </row>
    <row r="12" spans="2:4" ht="15">
      <c r="B12" s="9" t="s">
        <v>691</v>
      </c>
      <c r="C12" s="10" t="s">
        <v>692</v>
      </c>
      <c r="D12" s="13">
        <v>4387.951807228916</v>
      </c>
    </row>
    <row r="13" spans="2:4" ht="15">
      <c r="B13" s="9" t="s">
        <v>693</v>
      </c>
      <c r="C13" s="10" t="s">
        <v>694</v>
      </c>
      <c r="D13" s="13">
        <v>2884.3373493975905</v>
      </c>
    </row>
    <row r="14" spans="2:4" ht="15">
      <c r="B14" s="9" t="s">
        <v>695</v>
      </c>
      <c r="C14" s="10" t="s">
        <v>696</v>
      </c>
      <c r="D14" s="13">
        <v>2981.015479518073</v>
      </c>
    </row>
    <row r="15" spans="2:4" ht="15">
      <c r="B15" s="9" t="s">
        <v>697</v>
      </c>
      <c r="C15" s="10" t="s">
        <v>698</v>
      </c>
      <c r="D15" s="13">
        <v>3075.6508915662657</v>
      </c>
    </row>
    <row r="16" spans="2:4" ht="15">
      <c r="B16" s="9" t="s">
        <v>699</v>
      </c>
      <c r="C16" s="10" t="s">
        <v>700</v>
      </c>
      <c r="D16" s="13">
        <v>4518.840925301205</v>
      </c>
    </row>
    <row r="17" spans="2:4" ht="15">
      <c r="B17" s="9" t="s">
        <v>701</v>
      </c>
      <c r="C17" s="10" t="s">
        <v>702</v>
      </c>
      <c r="D17" s="13">
        <v>4660.794043373495</v>
      </c>
    </row>
    <row r="18" spans="2:4" ht="15">
      <c r="B18" s="9" t="s">
        <v>703</v>
      </c>
      <c r="C18" s="10" t="s">
        <v>704</v>
      </c>
      <c r="D18" s="13">
        <v>4756.626506024097</v>
      </c>
    </row>
    <row r="19" spans="2:4" ht="15">
      <c r="B19" s="9" t="s">
        <v>4</v>
      </c>
      <c r="C19" s="10" t="s">
        <v>705</v>
      </c>
      <c r="D19" s="13">
        <v>3966.0722891566265</v>
      </c>
    </row>
    <row r="20" spans="2:4" ht="15">
      <c r="B20" s="9" t="s">
        <v>6</v>
      </c>
      <c r="C20" s="10" t="s">
        <v>706</v>
      </c>
      <c r="D20" s="13">
        <v>4059.759036144578</v>
      </c>
    </row>
    <row r="21" spans="2:4" ht="15">
      <c r="B21" s="9" t="s">
        <v>8</v>
      </c>
      <c r="C21" s="10" t="s">
        <v>707</v>
      </c>
      <c r="D21" s="13">
        <v>4465.734939759036</v>
      </c>
    </row>
    <row r="22" spans="2:4" ht="15">
      <c r="B22" s="9" t="s">
        <v>10</v>
      </c>
      <c r="C22" s="10" t="s">
        <v>708</v>
      </c>
      <c r="D22" s="13">
        <v>5891.855421686747</v>
      </c>
    </row>
    <row r="23" spans="2:4" ht="15">
      <c r="B23" s="9" t="s">
        <v>12</v>
      </c>
      <c r="C23" s="10" t="s">
        <v>709</v>
      </c>
      <c r="D23" s="13">
        <v>6766.265060240964</v>
      </c>
    </row>
    <row r="24" spans="2:4" ht="15">
      <c r="B24" s="9" t="s">
        <v>14</v>
      </c>
      <c r="C24" s="10" t="s">
        <v>710</v>
      </c>
      <c r="D24" s="13">
        <v>8744.096385542169</v>
      </c>
    </row>
    <row r="25" spans="2:4" ht="15">
      <c r="B25" s="9" t="s">
        <v>16</v>
      </c>
      <c r="C25" s="10" t="s">
        <v>711</v>
      </c>
      <c r="D25" s="13">
        <v>10097.34939759036</v>
      </c>
    </row>
    <row r="26" spans="2:4" ht="15">
      <c r="B26" s="9" t="s">
        <v>18</v>
      </c>
      <c r="C26" s="10" t="s">
        <v>712</v>
      </c>
      <c r="D26" s="13">
        <v>15822.650602409638</v>
      </c>
    </row>
    <row r="27" spans="2:4" ht="15">
      <c r="B27" s="9" t="s">
        <v>20</v>
      </c>
      <c r="C27" s="10" t="s">
        <v>713</v>
      </c>
      <c r="D27" s="13">
        <v>16457.63855421687</v>
      </c>
    </row>
    <row r="28" spans="2:4" ht="15">
      <c r="B28" s="9" t="s">
        <v>22</v>
      </c>
      <c r="C28" s="10" t="s">
        <v>714</v>
      </c>
      <c r="D28" s="13">
        <v>17935.80722891566</v>
      </c>
    </row>
    <row r="29" spans="2:4" ht="15">
      <c r="B29" s="9" t="s">
        <v>24</v>
      </c>
      <c r="C29" s="10" t="s">
        <v>715</v>
      </c>
      <c r="D29" s="13">
        <v>3632.9638554216867</v>
      </c>
    </row>
    <row r="30" spans="2:4" ht="15">
      <c r="B30" s="9" t="s">
        <v>25</v>
      </c>
      <c r="C30" s="10" t="s">
        <v>716</v>
      </c>
      <c r="D30" s="13">
        <v>3747.4698795180716</v>
      </c>
    </row>
    <row r="31" spans="2:4" ht="15">
      <c r="B31" s="9" t="s">
        <v>26</v>
      </c>
      <c r="C31" s="10" t="s">
        <v>717</v>
      </c>
      <c r="D31" s="13">
        <v>3893.204819277108</v>
      </c>
    </row>
    <row r="32" spans="2:4" ht="15">
      <c r="B32" s="9" t="s">
        <v>28</v>
      </c>
      <c r="C32" s="10" t="s">
        <v>718</v>
      </c>
      <c r="D32" s="13">
        <v>5173.590361445783</v>
      </c>
    </row>
    <row r="33" spans="2:4" ht="15">
      <c r="B33" s="9" t="s">
        <v>29</v>
      </c>
      <c r="C33" s="10" t="s">
        <v>719</v>
      </c>
      <c r="D33" s="13">
        <v>5381.783132530121</v>
      </c>
    </row>
    <row r="34" spans="2:4" ht="15">
      <c r="B34" s="9" t="s">
        <v>31</v>
      </c>
      <c r="C34" s="10" t="s">
        <v>720</v>
      </c>
      <c r="D34" s="13">
        <v>7130.6024096385545</v>
      </c>
    </row>
    <row r="35" spans="2:4" ht="15">
      <c r="B35" s="9" t="s">
        <v>32</v>
      </c>
      <c r="C35" s="10" t="s">
        <v>721</v>
      </c>
      <c r="D35" s="13">
        <v>7390.843373493975</v>
      </c>
    </row>
    <row r="36" spans="2:4" ht="15">
      <c r="B36" s="9" t="s">
        <v>34</v>
      </c>
      <c r="C36" s="10" t="s">
        <v>722</v>
      </c>
      <c r="D36" s="13">
        <v>7546.987951807229</v>
      </c>
    </row>
    <row r="37" spans="2:4" ht="15">
      <c r="B37" s="9" t="s">
        <v>36</v>
      </c>
      <c r="C37" s="10" t="s">
        <v>723</v>
      </c>
      <c r="D37" s="13">
        <v>11242.409638554216</v>
      </c>
    </row>
    <row r="38" spans="2:4" ht="15">
      <c r="B38" s="9" t="s">
        <v>37</v>
      </c>
      <c r="C38" s="10" t="s">
        <v>724</v>
      </c>
      <c r="D38" s="13">
        <v>12127.228915662647</v>
      </c>
    </row>
    <row r="39" spans="2:4" ht="15">
      <c r="B39" s="9" t="s">
        <v>38</v>
      </c>
      <c r="C39" s="10" t="s">
        <v>725</v>
      </c>
      <c r="D39" s="13">
        <v>13220.240963855422</v>
      </c>
    </row>
    <row r="40" spans="2:4" ht="15">
      <c r="B40" s="9" t="s">
        <v>40</v>
      </c>
      <c r="C40" s="10" t="s">
        <v>726</v>
      </c>
      <c r="D40" s="13">
        <v>13532.530120481928</v>
      </c>
    </row>
    <row r="41" spans="2:4" ht="15">
      <c r="B41" s="9" t="s">
        <v>42</v>
      </c>
      <c r="C41" s="10" t="s">
        <v>727</v>
      </c>
      <c r="D41" s="13">
        <v>14053.012048192772</v>
      </c>
    </row>
    <row r="42" spans="2:4" ht="15">
      <c r="B42" s="9" t="s">
        <v>44</v>
      </c>
      <c r="C42" s="10" t="s">
        <v>728</v>
      </c>
      <c r="D42" s="13">
        <v>16624.192771084337</v>
      </c>
    </row>
    <row r="43" spans="2:4" ht="15">
      <c r="B43" s="9" t="s">
        <v>46</v>
      </c>
      <c r="C43" s="10" t="s">
        <v>729</v>
      </c>
      <c r="D43" s="13">
        <v>16759.518072289156</v>
      </c>
    </row>
    <row r="44" spans="2:4" ht="15">
      <c r="B44" s="9" t="s">
        <v>48</v>
      </c>
      <c r="C44" s="10" t="s">
        <v>730</v>
      </c>
      <c r="D44" s="13">
        <v>19195.3734939759</v>
      </c>
    </row>
    <row r="45" spans="2:4" ht="15">
      <c r="B45" s="9" t="s">
        <v>50</v>
      </c>
      <c r="C45" s="10" t="s">
        <v>731</v>
      </c>
      <c r="D45" s="13">
        <v>3955.6626506024095</v>
      </c>
    </row>
    <row r="46" spans="2:4" ht="15">
      <c r="B46" s="9" t="s">
        <v>51</v>
      </c>
      <c r="C46" s="10" t="s">
        <v>732</v>
      </c>
      <c r="D46" s="13">
        <v>4267.951807228915</v>
      </c>
    </row>
    <row r="47" spans="2:4" ht="15">
      <c r="B47" s="9" t="s">
        <v>52</v>
      </c>
      <c r="C47" s="10" t="s">
        <v>733</v>
      </c>
      <c r="D47" s="13">
        <v>5673.253012048192</v>
      </c>
    </row>
    <row r="48" spans="2:4" ht="15">
      <c r="B48" s="9" t="s">
        <v>53</v>
      </c>
      <c r="C48" s="10" t="s">
        <v>734</v>
      </c>
      <c r="D48" s="13">
        <v>7078.55421686747</v>
      </c>
    </row>
    <row r="49" spans="2:4" ht="15">
      <c r="B49" s="9" t="s">
        <v>54</v>
      </c>
      <c r="C49" s="10" t="s">
        <v>735</v>
      </c>
      <c r="D49" s="13">
        <v>10201.445783132529</v>
      </c>
    </row>
    <row r="50" spans="2:4" ht="15">
      <c r="B50" s="9" t="s">
        <v>55</v>
      </c>
      <c r="C50" s="10" t="s">
        <v>736</v>
      </c>
      <c r="D50" s="13">
        <v>13012.048192771084</v>
      </c>
    </row>
    <row r="51" spans="2:4" ht="15">
      <c r="B51" s="9" t="s">
        <v>56</v>
      </c>
      <c r="C51" s="10" t="s">
        <v>737</v>
      </c>
      <c r="D51" s="13">
        <v>13272.289156626506</v>
      </c>
    </row>
    <row r="52" spans="2:4" ht="15">
      <c r="B52" s="9" t="s">
        <v>57</v>
      </c>
      <c r="C52" s="10" t="s">
        <v>738</v>
      </c>
      <c r="D52" s="13">
        <v>14157.10843373494</v>
      </c>
    </row>
    <row r="53" spans="2:4" ht="15">
      <c r="B53" s="9" t="s">
        <v>58</v>
      </c>
      <c r="C53" s="10" t="s">
        <v>739</v>
      </c>
      <c r="D53" s="13">
        <v>14677.590361445784</v>
      </c>
    </row>
    <row r="54" spans="2:4" ht="15">
      <c r="B54" s="9" t="s">
        <v>59</v>
      </c>
      <c r="C54" s="10" t="s">
        <v>740</v>
      </c>
      <c r="D54" s="13">
        <v>16967.710843373494</v>
      </c>
    </row>
    <row r="55" spans="2:4" ht="15">
      <c r="B55" s="9" t="s">
        <v>61</v>
      </c>
      <c r="C55" s="10" t="s">
        <v>741</v>
      </c>
      <c r="D55" s="13">
        <v>18008.67469879518</v>
      </c>
    </row>
    <row r="56" spans="2:4" ht="15">
      <c r="B56" s="9" t="s">
        <v>66</v>
      </c>
      <c r="C56" s="10" t="s">
        <v>742</v>
      </c>
      <c r="D56" s="13">
        <v>7234.698795180721</v>
      </c>
    </row>
    <row r="57" spans="2:4" ht="15">
      <c r="B57" s="9" t="s">
        <v>67</v>
      </c>
      <c r="C57" s="10" t="s">
        <v>743</v>
      </c>
      <c r="D57" s="13">
        <v>7442.89156626506</v>
      </c>
    </row>
    <row r="58" spans="2:4" ht="15">
      <c r="B58" s="9" t="s">
        <v>68</v>
      </c>
      <c r="C58" s="10" t="s">
        <v>744</v>
      </c>
      <c r="D58" s="13">
        <v>7807.228915662651</v>
      </c>
    </row>
    <row r="59" spans="2:4" ht="15">
      <c r="B59" s="9" t="s">
        <v>69</v>
      </c>
      <c r="C59" s="10" t="s">
        <v>745</v>
      </c>
      <c r="D59" s="13">
        <v>9264.578313253012</v>
      </c>
    </row>
    <row r="60" spans="2:4" ht="15">
      <c r="B60" s="9" t="s">
        <v>70</v>
      </c>
      <c r="C60" s="10" t="s">
        <v>746</v>
      </c>
      <c r="D60" s="13">
        <v>12387.469879518068</v>
      </c>
    </row>
    <row r="61" spans="2:4" ht="15">
      <c r="B61" s="9" t="s">
        <v>72</v>
      </c>
      <c r="C61" s="10" t="s">
        <v>747</v>
      </c>
      <c r="D61" s="13">
        <v>12949.590361445782</v>
      </c>
    </row>
    <row r="62" spans="2:4" ht="15">
      <c r="B62" s="9" t="s">
        <v>73</v>
      </c>
      <c r="C62" s="10" t="s">
        <v>748</v>
      </c>
      <c r="D62" s="13">
        <v>14004.91951807229</v>
      </c>
    </row>
    <row r="63" spans="2:4" ht="15">
      <c r="B63" s="9" t="s">
        <v>74</v>
      </c>
      <c r="C63" s="10" t="s">
        <v>749</v>
      </c>
      <c r="D63" s="13">
        <v>18216.86746987952</v>
      </c>
    </row>
    <row r="64" spans="2:4" ht="15">
      <c r="B64" s="9" t="s">
        <v>75</v>
      </c>
      <c r="C64" s="10" t="s">
        <v>750</v>
      </c>
      <c r="D64" s="13">
        <v>22234.987951807227</v>
      </c>
    </row>
    <row r="65" spans="2:4" ht="15">
      <c r="B65" s="9" t="s">
        <v>76</v>
      </c>
      <c r="C65" s="10" t="s">
        <v>751</v>
      </c>
      <c r="D65" s="13">
        <v>23733.97590361445</v>
      </c>
    </row>
    <row r="66" spans="2:4" ht="15">
      <c r="B66" s="9" t="s">
        <v>77</v>
      </c>
      <c r="C66" s="10" t="s">
        <v>752</v>
      </c>
      <c r="D66" s="13">
        <v>7088.963855421686</v>
      </c>
    </row>
    <row r="67" spans="2:4" ht="15">
      <c r="B67" s="9" t="s">
        <v>78</v>
      </c>
      <c r="C67" s="10" t="s">
        <v>753</v>
      </c>
      <c r="D67" s="13">
        <v>7213.879518072289</v>
      </c>
    </row>
    <row r="68" spans="2:4" ht="15">
      <c r="B68" s="9" t="s">
        <v>79</v>
      </c>
      <c r="C68" s="10" t="s">
        <v>754</v>
      </c>
      <c r="D68" s="13">
        <v>7338.795180722892</v>
      </c>
    </row>
    <row r="69" spans="2:4" ht="15">
      <c r="B69" s="9" t="s">
        <v>80</v>
      </c>
      <c r="C69" s="10" t="s">
        <v>755</v>
      </c>
      <c r="D69" s="13">
        <v>8629.590361445782</v>
      </c>
    </row>
    <row r="70" spans="2:4" ht="15">
      <c r="B70" s="9" t="s">
        <v>81</v>
      </c>
      <c r="C70" s="10" t="s">
        <v>756</v>
      </c>
      <c r="D70" s="13">
        <v>8941.87951807229</v>
      </c>
    </row>
    <row r="71" spans="2:4" ht="15">
      <c r="B71" s="9" t="s">
        <v>82</v>
      </c>
      <c r="C71" s="10" t="s">
        <v>757</v>
      </c>
      <c r="D71" s="13">
        <v>9993.253012048192</v>
      </c>
    </row>
    <row r="72" spans="2:4" ht="15">
      <c r="B72" s="9" t="s">
        <v>83</v>
      </c>
      <c r="C72" s="10" t="s">
        <v>758</v>
      </c>
      <c r="D72" s="13">
        <v>11294.457831325299</v>
      </c>
    </row>
    <row r="73" spans="2:4" ht="15">
      <c r="B73" s="9" t="s">
        <v>84</v>
      </c>
      <c r="C73" s="10" t="s">
        <v>759</v>
      </c>
      <c r="D73" s="13">
        <v>11898.21686746988</v>
      </c>
    </row>
    <row r="74" spans="2:4" ht="15">
      <c r="B74" s="9" t="s">
        <v>85</v>
      </c>
      <c r="C74" s="10" t="s">
        <v>760</v>
      </c>
      <c r="D74" s="13">
        <v>14823.325301204819</v>
      </c>
    </row>
    <row r="75" spans="2:4" ht="15">
      <c r="B75" s="9" t="s">
        <v>86</v>
      </c>
      <c r="C75" s="10" t="s">
        <v>761</v>
      </c>
      <c r="D75" s="13">
        <v>15146.024096385541</v>
      </c>
    </row>
    <row r="76" spans="2:4" ht="15">
      <c r="B76" s="9" t="s">
        <v>87</v>
      </c>
      <c r="C76" s="10" t="s">
        <v>762</v>
      </c>
      <c r="D76" s="13">
        <v>17384.09638554217</v>
      </c>
    </row>
    <row r="77" spans="2:4" ht="15">
      <c r="B77" s="9" t="s">
        <v>88</v>
      </c>
      <c r="C77" s="10" t="s">
        <v>763</v>
      </c>
      <c r="D77" s="13">
        <v>21027.469879518067</v>
      </c>
    </row>
    <row r="78" spans="2:4" ht="15">
      <c r="B78" s="9" t="s">
        <v>89</v>
      </c>
      <c r="C78" s="10" t="s">
        <v>764</v>
      </c>
      <c r="D78" s="13">
        <v>21287.71084337349</v>
      </c>
    </row>
    <row r="79" spans="2:4" ht="15">
      <c r="B79" s="9" t="s">
        <v>90</v>
      </c>
      <c r="C79" s="10" t="s">
        <v>765</v>
      </c>
      <c r="D79" s="13">
        <v>24972.722891566264</v>
      </c>
    </row>
  </sheetData>
  <sheetProtection password="B068" sheet="1" objects="1" scenarios="1"/>
  <autoFilter ref="B3:D79"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9"/>
  <sheetViews>
    <sheetView zoomScale="90" zoomScaleNormal="90" workbookViewId="0" topLeftCell="A1">
      <pane ySplit="3" topLeftCell="A65" activePane="bottomLeft" state="frozen"/>
      <selection pane="bottomLeft" activeCell="B1" sqref="B1:D1048576"/>
    </sheetView>
  </sheetViews>
  <sheetFormatPr defaultColWidth="9.140625" defaultRowHeight="15"/>
  <cols>
    <col min="1" max="1" width="9.140625" style="52" customWidth="1"/>
    <col min="2" max="2" width="18.421875" style="54" hidden="1" customWidth="1"/>
    <col min="3" max="3" width="74.00390625" style="54" hidden="1" customWidth="1"/>
    <col min="4" max="4" width="17.00390625" style="59" hidden="1" customWidth="1"/>
    <col min="5" max="5" width="9.140625" style="52" customWidth="1"/>
  </cols>
  <sheetData>
    <row r="1" spans="1:5" s="2" customFormat="1" ht="15">
      <c r="A1" s="49"/>
      <c r="B1" s="50">
        <v>1</v>
      </c>
      <c r="C1" s="50">
        <v>2</v>
      </c>
      <c r="D1" s="51">
        <v>11</v>
      </c>
      <c r="E1" s="49"/>
    </row>
    <row r="2" spans="2:5" ht="15.75">
      <c r="B2" s="53"/>
      <c r="D2" s="55">
        <v>0.83</v>
      </c>
      <c r="E2" s="3"/>
    </row>
    <row r="3" spans="2:4" ht="15">
      <c r="B3" s="56" t="s">
        <v>348</v>
      </c>
      <c r="C3" s="56" t="s">
        <v>365</v>
      </c>
      <c r="D3" s="57" t="s">
        <v>366</v>
      </c>
    </row>
    <row r="4" spans="2:4" ht="15">
      <c r="B4" s="54" t="s">
        <v>367</v>
      </c>
      <c r="C4" s="54" t="s">
        <v>368</v>
      </c>
      <c r="D4" s="58">
        <v>527.3000000000001</v>
      </c>
    </row>
    <row r="5" spans="2:4" ht="15">
      <c r="B5" s="54" t="s">
        <v>369</v>
      </c>
      <c r="C5" s="54" t="s">
        <v>370</v>
      </c>
      <c r="D5" s="58">
        <v>544.2</v>
      </c>
    </row>
    <row r="6" spans="2:4" ht="15">
      <c r="B6" s="54" t="s">
        <v>371</v>
      </c>
      <c r="C6" s="54" t="s">
        <v>372</v>
      </c>
      <c r="D6" s="58">
        <v>547.2</v>
      </c>
    </row>
    <row r="7" spans="2:4" ht="15">
      <c r="B7" s="54" t="s">
        <v>373</v>
      </c>
      <c r="C7" s="54" t="s">
        <v>374</v>
      </c>
      <c r="D7" s="58">
        <v>250.7</v>
      </c>
    </row>
    <row r="8" spans="2:4" ht="15">
      <c r="B8" s="54" t="s">
        <v>375</v>
      </c>
      <c r="C8" s="54" t="s">
        <v>376</v>
      </c>
      <c r="D8" s="58">
        <v>309.70000000000005</v>
      </c>
    </row>
    <row r="9" spans="2:4" ht="15">
      <c r="B9" s="54" t="s">
        <v>377</v>
      </c>
      <c r="C9" s="54" t="s">
        <v>378</v>
      </c>
      <c r="D9" s="58">
        <v>317.1</v>
      </c>
    </row>
    <row r="10" spans="2:4" ht="15">
      <c r="B10" s="54" t="s">
        <v>379</v>
      </c>
      <c r="C10" s="54" t="s">
        <v>380</v>
      </c>
      <c r="D10" s="58">
        <v>626.3000000000001</v>
      </c>
    </row>
    <row r="11" spans="2:4" ht="15">
      <c r="B11" s="54" t="s">
        <v>381</v>
      </c>
      <c r="C11" s="54" t="s">
        <v>382</v>
      </c>
      <c r="D11" s="58">
        <v>722.7</v>
      </c>
    </row>
    <row r="12" spans="2:4" ht="15">
      <c r="B12" s="54" t="s">
        <v>383</v>
      </c>
      <c r="C12" s="54" t="s">
        <v>384</v>
      </c>
      <c r="D12" s="58">
        <v>887.8000000000001</v>
      </c>
    </row>
    <row r="13" spans="2:4" ht="15">
      <c r="B13" s="54" t="s">
        <v>385</v>
      </c>
      <c r="C13" s="54" t="s">
        <v>386</v>
      </c>
      <c r="D13" s="58">
        <v>1039.1999999999998</v>
      </c>
    </row>
    <row r="14" spans="2:4" ht="15">
      <c r="B14" s="54" t="s">
        <v>387</v>
      </c>
      <c r="C14" s="54" t="s">
        <v>388</v>
      </c>
      <c r="D14" s="58">
        <v>7108.1</v>
      </c>
    </row>
    <row r="15" spans="2:4" ht="15">
      <c r="B15" s="54" t="s">
        <v>389</v>
      </c>
      <c r="C15" s="54" t="s">
        <v>390</v>
      </c>
      <c r="D15" s="58">
        <v>8258.4</v>
      </c>
    </row>
    <row r="16" spans="2:4" ht="15">
      <c r="B16" s="54" t="s">
        <v>391</v>
      </c>
      <c r="C16" s="54" t="s">
        <v>392</v>
      </c>
      <c r="D16" s="58">
        <v>6120</v>
      </c>
    </row>
    <row r="17" spans="2:4" ht="15">
      <c r="B17" s="54" t="s">
        <v>393</v>
      </c>
      <c r="C17" s="54" t="s">
        <v>394</v>
      </c>
      <c r="D17" s="58">
        <v>7004.900000000001</v>
      </c>
    </row>
    <row r="18" spans="2:4" ht="15">
      <c r="B18" s="54" t="s">
        <v>395</v>
      </c>
      <c r="C18" s="54" t="s">
        <v>396</v>
      </c>
      <c r="D18" s="58">
        <v>8258.4</v>
      </c>
    </row>
    <row r="19" spans="2:4" ht="15">
      <c r="B19" s="54" t="s">
        <v>397</v>
      </c>
      <c r="C19" s="54" t="s">
        <v>398</v>
      </c>
      <c r="D19" s="58">
        <v>9146.4</v>
      </c>
    </row>
    <row r="20" spans="2:4" ht="15">
      <c r="B20" s="54" t="s">
        <v>399</v>
      </c>
      <c r="C20" s="54" t="s">
        <v>400</v>
      </c>
      <c r="D20" s="58">
        <v>10323.300000000001</v>
      </c>
    </row>
    <row r="21" spans="2:4" ht="15">
      <c r="B21" s="54" t="s">
        <v>401</v>
      </c>
      <c r="C21" s="54" t="s">
        <v>402</v>
      </c>
      <c r="D21" s="58">
        <v>12910.800000000001</v>
      </c>
    </row>
    <row r="22" spans="2:4" ht="15">
      <c r="B22" s="54" t="s">
        <v>403</v>
      </c>
      <c r="C22" s="54" t="s">
        <v>404</v>
      </c>
      <c r="D22" s="58" t="e">
        <v>#N/A</v>
      </c>
    </row>
    <row r="23" spans="2:4" ht="15">
      <c r="B23" s="54" t="s">
        <v>405</v>
      </c>
      <c r="C23" s="54" t="s">
        <v>406</v>
      </c>
      <c r="D23" s="58">
        <v>14906.300000000001</v>
      </c>
    </row>
    <row r="24" spans="2:4" ht="15">
      <c r="B24" s="54" t="s">
        <v>407</v>
      </c>
      <c r="C24" s="54" t="s">
        <v>408</v>
      </c>
      <c r="D24" s="58">
        <v>21235.699999999997</v>
      </c>
    </row>
    <row r="25" spans="2:4" ht="15">
      <c r="B25" s="54" t="s">
        <v>409</v>
      </c>
      <c r="C25" s="54" t="s">
        <v>410</v>
      </c>
      <c r="D25" s="58">
        <v>24657</v>
      </c>
    </row>
    <row r="26" spans="2:4" ht="15">
      <c r="B26" s="54" t="s">
        <v>411</v>
      </c>
      <c r="C26" s="54" t="s">
        <v>412</v>
      </c>
      <c r="D26" s="58">
        <v>28904.1</v>
      </c>
    </row>
    <row r="27" spans="2:4" ht="15">
      <c r="B27" s="54" t="s">
        <v>413</v>
      </c>
      <c r="C27" s="54" t="s">
        <v>414</v>
      </c>
      <c r="D27" s="58">
        <v>9522</v>
      </c>
    </row>
    <row r="28" spans="2:4" ht="15">
      <c r="B28" s="54" t="s">
        <v>415</v>
      </c>
      <c r="C28" s="54" t="s">
        <v>416</v>
      </c>
      <c r="D28" s="58">
        <v>11355.2</v>
      </c>
    </row>
    <row r="29" spans="2:4" ht="15">
      <c r="B29" s="54" t="s">
        <v>417</v>
      </c>
      <c r="C29" s="54" t="s">
        <v>418</v>
      </c>
      <c r="D29" s="58">
        <v>10860.4</v>
      </c>
    </row>
    <row r="30" spans="2:4" ht="15">
      <c r="B30" s="54" t="s">
        <v>419</v>
      </c>
      <c r="C30" s="54" t="s">
        <v>420</v>
      </c>
      <c r="D30" s="58">
        <v>10699.800000000001</v>
      </c>
    </row>
    <row r="31" spans="2:4" ht="15">
      <c r="B31" s="54" t="s">
        <v>421</v>
      </c>
      <c r="C31" s="54" t="s">
        <v>422</v>
      </c>
      <c r="D31" s="58">
        <v>11788.1</v>
      </c>
    </row>
    <row r="32" spans="2:4" ht="15">
      <c r="B32" s="54" t="s">
        <v>423</v>
      </c>
      <c r="C32" s="54" t="s">
        <v>424</v>
      </c>
      <c r="D32" s="58">
        <v>12988.2</v>
      </c>
    </row>
    <row r="33" spans="2:4" ht="15">
      <c r="B33" s="54" t="s">
        <v>425</v>
      </c>
      <c r="C33" s="54" t="s">
        <v>426</v>
      </c>
      <c r="D33" s="58">
        <v>16221.7</v>
      </c>
    </row>
    <row r="34" spans="2:4" ht="15">
      <c r="B34" s="54" t="s">
        <v>427</v>
      </c>
      <c r="C34" s="54" t="s">
        <v>428</v>
      </c>
      <c r="D34" s="58">
        <v>18138.8</v>
      </c>
    </row>
    <row r="35" spans="2:4" ht="15">
      <c r="B35" s="54" t="s">
        <v>429</v>
      </c>
      <c r="C35" s="54" t="s">
        <v>430</v>
      </c>
      <c r="D35" s="58">
        <v>19643</v>
      </c>
    </row>
    <row r="36" spans="2:4" ht="15">
      <c r="B36" s="54" t="s">
        <v>94</v>
      </c>
      <c r="C36" s="54" t="s">
        <v>431</v>
      </c>
      <c r="D36" s="58" t="e">
        <v>#N/A</v>
      </c>
    </row>
    <row r="37" spans="2:4" ht="15">
      <c r="B37" s="54" t="s">
        <v>96</v>
      </c>
      <c r="C37" s="54" t="s">
        <v>432</v>
      </c>
      <c r="D37" s="58" t="e">
        <v>#N/A</v>
      </c>
    </row>
    <row r="38" spans="2:4" ht="15">
      <c r="B38" s="54" t="s">
        <v>98</v>
      </c>
      <c r="C38" s="54" t="s">
        <v>433</v>
      </c>
      <c r="D38" s="58" t="e">
        <v>#N/A</v>
      </c>
    </row>
    <row r="39" spans="2:4" ht="15">
      <c r="B39" s="54" t="s">
        <v>100</v>
      </c>
      <c r="C39" s="54" t="s">
        <v>434</v>
      </c>
      <c r="D39" s="58" t="e">
        <v>#N/A</v>
      </c>
    </row>
    <row r="40" spans="2:4" ht="15">
      <c r="B40" s="54" t="s">
        <v>102</v>
      </c>
      <c r="C40" s="54" t="s">
        <v>435</v>
      </c>
      <c r="D40" s="58" t="e">
        <v>#N/A</v>
      </c>
    </row>
    <row r="41" spans="2:4" ht="15">
      <c r="B41" s="54" t="s">
        <v>104</v>
      </c>
      <c r="C41" s="54" t="s">
        <v>436</v>
      </c>
      <c r="D41" s="58" t="e">
        <v>#N/A</v>
      </c>
    </row>
    <row r="42" spans="2:4" ht="15">
      <c r="B42" s="54" t="s">
        <v>106</v>
      </c>
      <c r="C42" s="54" t="s">
        <v>437</v>
      </c>
      <c r="D42" s="58" t="e">
        <v>#N/A</v>
      </c>
    </row>
    <row r="43" spans="2:4" ht="15">
      <c r="B43" s="54" t="s">
        <v>108</v>
      </c>
      <c r="C43" s="54" t="s">
        <v>438</v>
      </c>
      <c r="D43" s="58" t="e">
        <v>#N/A</v>
      </c>
    </row>
    <row r="44" spans="2:4" ht="15">
      <c r="B44" s="54" t="s">
        <v>109</v>
      </c>
      <c r="C44" s="54" t="s">
        <v>439</v>
      </c>
      <c r="D44" s="58" t="e">
        <v>#N/A</v>
      </c>
    </row>
    <row r="45" spans="2:4" ht="15">
      <c r="B45" s="54" t="s">
        <v>110</v>
      </c>
      <c r="C45" s="54" t="s">
        <v>440</v>
      </c>
      <c r="D45" s="58" t="e">
        <v>#N/A</v>
      </c>
    </row>
    <row r="46" spans="2:4" ht="15">
      <c r="B46" s="54" t="s">
        <v>111</v>
      </c>
      <c r="C46" s="54" t="s">
        <v>441</v>
      </c>
      <c r="D46" s="58" t="e">
        <v>#N/A</v>
      </c>
    </row>
    <row r="47" spans="2:4" ht="15">
      <c r="B47" s="54" t="s">
        <v>112</v>
      </c>
      <c r="C47" s="54" t="s">
        <v>442</v>
      </c>
      <c r="D47" s="58" t="e">
        <v>#N/A</v>
      </c>
    </row>
    <row r="48" spans="2:4" ht="15">
      <c r="B48" s="54" t="s">
        <v>113</v>
      </c>
      <c r="C48" s="54" t="s">
        <v>443</v>
      </c>
      <c r="D48" s="58" t="e">
        <v>#N/A</v>
      </c>
    </row>
    <row r="49" spans="2:4" ht="15">
      <c r="B49" s="54" t="s">
        <v>114</v>
      </c>
      <c r="C49" s="54" t="s">
        <v>444</v>
      </c>
      <c r="D49" s="58" t="e">
        <v>#N/A</v>
      </c>
    </row>
    <row r="50" spans="2:4" ht="15">
      <c r="B50" s="54" t="s">
        <v>115</v>
      </c>
      <c r="C50" s="54" t="s">
        <v>445</v>
      </c>
      <c r="D50" s="58" t="e">
        <v>#N/A</v>
      </c>
    </row>
    <row r="51" spans="2:4" ht="15">
      <c r="B51" s="54" t="s">
        <v>116</v>
      </c>
      <c r="C51" s="54" t="s">
        <v>446</v>
      </c>
      <c r="D51" s="58" t="e">
        <v>#N/A</v>
      </c>
    </row>
    <row r="52" spans="2:4" ht="15">
      <c r="B52" s="54" t="s">
        <v>117</v>
      </c>
      <c r="C52" s="54" t="s">
        <v>447</v>
      </c>
      <c r="D52" s="58" t="e">
        <v>#N/A</v>
      </c>
    </row>
    <row r="53" spans="2:4" ht="15">
      <c r="B53" s="54" t="s">
        <v>119</v>
      </c>
      <c r="C53" s="54" t="s">
        <v>448</v>
      </c>
      <c r="D53" s="58" t="e">
        <v>#N/A</v>
      </c>
    </row>
    <row r="54" spans="2:4" ht="15">
      <c r="B54" s="54" t="s">
        <v>120</v>
      </c>
      <c r="C54" s="54" t="s">
        <v>449</v>
      </c>
      <c r="D54" s="58" t="e">
        <v>#N/A</v>
      </c>
    </row>
    <row r="55" spans="2:4" ht="15">
      <c r="B55" s="54" t="s">
        <v>121</v>
      </c>
      <c r="C55" s="54" t="s">
        <v>450</v>
      </c>
      <c r="D55" s="58" t="e">
        <v>#N/A</v>
      </c>
    </row>
    <row r="56" spans="2:4" ht="15">
      <c r="B56" s="54" t="s">
        <v>122</v>
      </c>
      <c r="C56" s="54" t="s">
        <v>451</v>
      </c>
      <c r="D56" s="58" t="e">
        <v>#N/A</v>
      </c>
    </row>
    <row r="57" spans="2:4" ht="15">
      <c r="B57" s="54" t="s">
        <v>123</v>
      </c>
      <c r="C57" s="54" t="s">
        <v>452</v>
      </c>
      <c r="D57" s="58" t="e">
        <v>#N/A</v>
      </c>
    </row>
    <row r="58" spans="2:4" ht="15">
      <c r="B58" s="54" t="s">
        <v>124</v>
      </c>
      <c r="C58" s="54" t="s">
        <v>453</v>
      </c>
      <c r="D58" s="58" t="e">
        <v>#N/A</v>
      </c>
    </row>
    <row r="59" spans="2:4" ht="15">
      <c r="B59" s="54" t="s">
        <v>125</v>
      </c>
      <c r="C59" s="54" t="s">
        <v>454</v>
      </c>
      <c r="D59" s="58" t="e">
        <v>#N/A</v>
      </c>
    </row>
    <row r="60" spans="2:4" ht="15">
      <c r="B60" s="54" t="s">
        <v>127</v>
      </c>
      <c r="C60" s="54" t="s">
        <v>455</v>
      </c>
      <c r="D60" s="58" t="e">
        <v>#N/A</v>
      </c>
    </row>
    <row r="61" spans="2:4" ht="15">
      <c r="B61" s="54" t="s">
        <v>128</v>
      </c>
      <c r="C61" s="54" t="s">
        <v>456</v>
      </c>
      <c r="D61" s="58" t="e">
        <v>#N/A</v>
      </c>
    </row>
    <row r="62" spans="2:4" ht="15">
      <c r="B62" s="54" t="s">
        <v>129</v>
      </c>
      <c r="C62" s="54" t="s">
        <v>457</v>
      </c>
      <c r="D62" s="58" t="e">
        <v>#N/A</v>
      </c>
    </row>
    <row r="63" spans="2:4" ht="15">
      <c r="B63" s="54" t="s">
        <v>130</v>
      </c>
      <c r="C63" s="54" t="s">
        <v>458</v>
      </c>
      <c r="D63" s="58" t="e">
        <v>#N/A</v>
      </c>
    </row>
    <row r="64" spans="2:4" ht="15">
      <c r="B64" s="54" t="s">
        <v>131</v>
      </c>
      <c r="C64" s="54" t="s">
        <v>459</v>
      </c>
      <c r="D64" s="58" t="e">
        <v>#N/A</v>
      </c>
    </row>
    <row r="65" spans="2:4" ht="15">
      <c r="B65" s="54" t="s">
        <v>132</v>
      </c>
      <c r="C65" s="54" t="s">
        <v>460</v>
      </c>
      <c r="D65" s="58" t="e">
        <v>#N/A</v>
      </c>
    </row>
    <row r="66" spans="2:4" ht="15">
      <c r="B66" s="54" t="s">
        <v>133</v>
      </c>
      <c r="C66" s="54" t="s">
        <v>461</v>
      </c>
      <c r="D66" s="58" t="e">
        <v>#N/A</v>
      </c>
    </row>
    <row r="67" spans="2:4" ht="15">
      <c r="B67" s="54" t="s">
        <v>134</v>
      </c>
      <c r="C67" s="54" t="s">
        <v>462</v>
      </c>
      <c r="D67" s="58" t="e">
        <v>#N/A</v>
      </c>
    </row>
    <row r="68" spans="2:4" ht="15">
      <c r="B68" s="54" t="s">
        <v>135</v>
      </c>
      <c r="C68" s="54" t="s">
        <v>463</v>
      </c>
      <c r="D68" s="58" t="e">
        <v>#N/A</v>
      </c>
    </row>
    <row r="69" spans="2:4" ht="15">
      <c r="B69" s="54" t="s">
        <v>136</v>
      </c>
      <c r="C69" s="54" t="s">
        <v>464</v>
      </c>
      <c r="D69" s="58" t="e">
        <v>#N/A</v>
      </c>
    </row>
    <row r="70" spans="2:4" ht="15">
      <c r="B70" s="54" t="s">
        <v>137</v>
      </c>
      <c r="C70" s="54" t="s">
        <v>465</v>
      </c>
      <c r="D70" s="58">
        <v>6783.700000000001</v>
      </c>
    </row>
    <row r="71" spans="2:4" ht="15">
      <c r="B71" s="54" t="s">
        <v>138</v>
      </c>
      <c r="C71" s="54" t="s">
        <v>466</v>
      </c>
      <c r="D71" s="58">
        <v>7963.400000000001</v>
      </c>
    </row>
    <row r="72" spans="2:4" ht="15">
      <c r="B72" s="54" t="s">
        <v>139</v>
      </c>
      <c r="C72" s="54" t="s">
        <v>467</v>
      </c>
      <c r="D72" s="58" t="e">
        <v>#N/A</v>
      </c>
    </row>
    <row r="73" spans="2:4" ht="15">
      <c r="B73" s="54" t="s">
        <v>140</v>
      </c>
      <c r="C73" s="54" t="s">
        <v>468</v>
      </c>
      <c r="D73" s="58">
        <v>9659.300000000001</v>
      </c>
    </row>
    <row r="74" spans="2:4" ht="15">
      <c r="B74" s="54" t="s">
        <v>141</v>
      </c>
      <c r="C74" s="54" t="s">
        <v>469</v>
      </c>
      <c r="D74" s="58" t="e">
        <v>#N/A</v>
      </c>
    </row>
    <row r="75" spans="2:4" ht="15">
      <c r="B75" s="54" t="s">
        <v>142</v>
      </c>
      <c r="C75" s="54" t="s">
        <v>470</v>
      </c>
      <c r="D75" s="58">
        <v>10544.1</v>
      </c>
    </row>
    <row r="76" spans="2:4" ht="15">
      <c r="B76" s="54" t="s">
        <v>143</v>
      </c>
      <c r="C76" s="54" t="s">
        <v>471</v>
      </c>
      <c r="D76" s="58">
        <v>12092.6</v>
      </c>
    </row>
    <row r="77" spans="2:4" ht="15">
      <c r="B77" s="54" t="s">
        <v>144</v>
      </c>
      <c r="C77" s="54" t="s">
        <v>472</v>
      </c>
      <c r="D77" s="58">
        <v>5677.6</v>
      </c>
    </row>
    <row r="78" spans="2:4" ht="15">
      <c r="B78" s="54" t="s">
        <v>145</v>
      </c>
      <c r="C78" s="54" t="s">
        <v>473</v>
      </c>
      <c r="D78" s="58" t="e">
        <v>#N/A</v>
      </c>
    </row>
    <row r="79" spans="2:4" ht="15">
      <c r="B79" s="54" t="s">
        <v>146</v>
      </c>
      <c r="C79" s="54" t="s">
        <v>474</v>
      </c>
      <c r="D79" s="58">
        <v>6120</v>
      </c>
    </row>
    <row r="80" spans="2:4" ht="15">
      <c r="B80" s="54" t="s">
        <v>147</v>
      </c>
      <c r="C80" s="54" t="s">
        <v>475</v>
      </c>
      <c r="D80" s="58">
        <v>7004.900000000001</v>
      </c>
    </row>
    <row r="81" spans="2:4" ht="15">
      <c r="B81" s="54" t="s">
        <v>148</v>
      </c>
      <c r="C81" s="54" t="s">
        <v>476</v>
      </c>
      <c r="D81" s="58">
        <v>7521</v>
      </c>
    </row>
    <row r="82" spans="2:4" ht="15">
      <c r="B82" s="54" t="s">
        <v>149</v>
      </c>
      <c r="C82" s="54" t="s">
        <v>477</v>
      </c>
      <c r="D82" s="58">
        <v>7889.700000000001</v>
      </c>
    </row>
    <row r="83" spans="2:4" ht="15">
      <c r="B83" s="54" t="s">
        <v>150</v>
      </c>
      <c r="C83" s="54" t="s">
        <v>478</v>
      </c>
      <c r="D83" s="58">
        <v>9511.9</v>
      </c>
    </row>
    <row r="84" spans="2:4" ht="15">
      <c r="B84" s="54" t="s">
        <v>151</v>
      </c>
      <c r="C84" s="54" t="s">
        <v>479</v>
      </c>
      <c r="D84" s="58">
        <v>9585.6</v>
      </c>
    </row>
    <row r="85" spans="2:4" ht="15">
      <c r="B85" s="54" t="s">
        <v>152</v>
      </c>
      <c r="C85" s="54" t="s">
        <v>480</v>
      </c>
      <c r="D85" s="58" t="e">
        <v>#N/A</v>
      </c>
    </row>
    <row r="86" spans="2:4" ht="15">
      <c r="B86" s="54" t="s">
        <v>153</v>
      </c>
      <c r="C86" s="54" t="s">
        <v>481</v>
      </c>
      <c r="D86" s="58">
        <v>10765.4</v>
      </c>
    </row>
    <row r="87" spans="2:4" ht="15">
      <c r="B87" s="54" t="s">
        <v>154</v>
      </c>
      <c r="C87" s="54" t="s">
        <v>482</v>
      </c>
      <c r="D87" s="58" t="e">
        <v>#N/A</v>
      </c>
    </row>
    <row r="88" spans="2:4" ht="15">
      <c r="B88" s="54" t="s">
        <v>156</v>
      </c>
      <c r="C88" s="54" t="s">
        <v>483</v>
      </c>
      <c r="D88" s="58">
        <v>11797.6</v>
      </c>
    </row>
    <row r="89" spans="2:4" ht="15">
      <c r="B89" s="54" t="s">
        <v>157</v>
      </c>
      <c r="C89" s="54" t="s">
        <v>484</v>
      </c>
      <c r="D89" s="58">
        <v>7004.900000000001</v>
      </c>
    </row>
    <row r="90" spans="2:4" ht="15">
      <c r="B90" s="54" t="s">
        <v>158</v>
      </c>
      <c r="C90" s="54" t="s">
        <v>485</v>
      </c>
      <c r="D90" s="58">
        <v>8332.1</v>
      </c>
    </row>
    <row r="91" spans="2:4" ht="15">
      <c r="B91" s="54" t="s">
        <v>159</v>
      </c>
      <c r="C91" s="54" t="s">
        <v>486</v>
      </c>
      <c r="D91" s="58" t="e">
        <v>#N/A</v>
      </c>
    </row>
    <row r="92" spans="2:4" ht="15">
      <c r="B92" s="54" t="s">
        <v>160</v>
      </c>
      <c r="C92" s="54" t="s">
        <v>487</v>
      </c>
      <c r="D92" s="58">
        <v>9511.9</v>
      </c>
    </row>
    <row r="93" spans="2:4" ht="15">
      <c r="B93" s="54" t="s">
        <v>161</v>
      </c>
      <c r="C93" s="54" t="s">
        <v>488</v>
      </c>
      <c r="D93" s="58" t="e">
        <v>#N/A</v>
      </c>
    </row>
    <row r="94" spans="2:4" ht="15">
      <c r="B94" s="54" t="s">
        <v>162</v>
      </c>
      <c r="C94" s="54" t="s">
        <v>489</v>
      </c>
      <c r="D94" s="58">
        <v>10986.6</v>
      </c>
    </row>
    <row r="95" spans="2:4" ht="15">
      <c r="B95" s="54" t="s">
        <v>163</v>
      </c>
      <c r="C95" s="54" t="s">
        <v>490</v>
      </c>
      <c r="D95" s="58">
        <v>12166.300000000001</v>
      </c>
    </row>
    <row r="96" spans="2:4" ht="15">
      <c r="B96" s="54" t="s">
        <v>164</v>
      </c>
      <c r="C96" s="54" t="s">
        <v>491</v>
      </c>
      <c r="D96" s="58">
        <v>5898.8</v>
      </c>
    </row>
    <row r="97" spans="2:4" ht="15">
      <c r="B97" s="54" t="s">
        <v>165</v>
      </c>
      <c r="C97" s="54" t="s">
        <v>492</v>
      </c>
      <c r="D97" s="58" t="e">
        <v>#N/A</v>
      </c>
    </row>
    <row r="98" spans="2:4" ht="15">
      <c r="B98" s="54" t="s">
        <v>166</v>
      </c>
      <c r="C98" s="54" t="s">
        <v>493</v>
      </c>
      <c r="D98" s="58">
        <v>6341.3</v>
      </c>
    </row>
    <row r="99" spans="2:4" ht="15">
      <c r="B99" s="54" t="s">
        <v>167</v>
      </c>
      <c r="C99" s="54" t="s">
        <v>494</v>
      </c>
      <c r="D99" s="58">
        <v>7447.3</v>
      </c>
    </row>
    <row r="100" spans="2:4" ht="15">
      <c r="B100" s="54" t="s">
        <v>168</v>
      </c>
      <c r="C100" s="54" t="s">
        <v>495</v>
      </c>
      <c r="D100" s="58">
        <v>7742.200000000001</v>
      </c>
    </row>
    <row r="101" spans="2:4" ht="15">
      <c r="B101" s="54" t="s">
        <v>169</v>
      </c>
      <c r="C101" s="54" t="s">
        <v>496</v>
      </c>
      <c r="D101" s="58">
        <v>8110.900000000001</v>
      </c>
    </row>
    <row r="102" spans="2:4" ht="15">
      <c r="B102" s="54" t="s">
        <v>170</v>
      </c>
      <c r="C102" s="54" t="s">
        <v>497</v>
      </c>
      <c r="D102" s="58">
        <v>8774.5</v>
      </c>
    </row>
    <row r="103" spans="2:4" ht="15">
      <c r="B103" s="54" t="s">
        <v>171</v>
      </c>
      <c r="C103" s="54" t="s">
        <v>498</v>
      </c>
      <c r="D103" s="58">
        <v>9806.800000000001</v>
      </c>
    </row>
    <row r="104" spans="2:4" ht="15">
      <c r="B104" s="54" t="s">
        <v>172</v>
      </c>
      <c r="C104" s="54" t="s">
        <v>499</v>
      </c>
      <c r="D104" s="58" t="e">
        <v>#N/A</v>
      </c>
    </row>
    <row r="105" spans="2:4" ht="15">
      <c r="B105" s="54" t="s">
        <v>173</v>
      </c>
      <c r="C105" s="54" t="s">
        <v>500</v>
      </c>
      <c r="D105" s="58">
        <v>11134</v>
      </c>
    </row>
    <row r="106" spans="2:4" ht="15">
      <c r="B106" s="54" t="s">
        <v>174</v>
      </c>
      <c r="C106" s="54" t="s">
        <v>501</v>
      </c>
      <c r="D106" s="58" t="e">
        <v>#N/A</v>
      </c>
    </row>
    <row r="107" spans="2:4" ht="15">
      <c r="B107" s="54" t="s">
        <v>175</v>
      </c>
      <c r="C107" s="54" t="s">
        <v>502</v>
      </c>
      <c r="D107" s="58">
        <v>12461.300000000001</v>
      </c>
    </row>
    <row r="108" spans="2:4" ht="15">
      <c r="B108" s="54" t="s">
        <v>176</v>
      </c>
      <c r="C108" s="54" t="s">
        <v>503</v>
      </c>
      <c r="D108" s="58">
        <v>17091.8</v>
      </c>
    </row>
    <row r="109" spans="2:4" ht="15">
      <c r="B109" s="54" t="s">
        <v>178</v>
      </c>
      <c r="C109" s="54" t="s">
        <v>504</v>
      </c>
      <c r="D109" s="58">
        <v>17991.399999999998</v>
      </c>
    </row>
    <row r="110" spans="2:4" ht="15">
      <c r="B110" s="54" t="s">
        <v>180</v>
      </c>
      <c r="C110" s="54" t="s">
        <v>505</v>
      </c>
      <c r="D110" s="58">
        <v>20664.3</v>
      </c>
    </row>
    <row r="111" spans="2:4" ht="15">
      <c r="B111" s="54" t="s">
        <v>182</v>
      </c>
      <c r="C111" s="54" t="s">
        <v>506</v>
      </c>
      <c r="D111" s="58">
        <v>21751.899999999998</v>
      </c>
    </row>
    <row r="112" spans="2:4" ht="15">
      <c r="B112" s="54" t="s">
        <v>184</v>
      </c>
      <c r="C112" s="54" t="s">
        <v>507</v>
      </c>
      <c r="D112" s="58" t="e">
        <v>#N/A</v>
      </c>
    </row>
    <row r="113" spans="2:4" ht="15">
      <c r="B113" s="54" t="s">
        <v>186</v>
      </c>
      <c r="C113" s="54" t="s">
        <v>508</v>
      </c>
      <c r="D113" s="58">
        <v>23152.8</v>
      </c>
    </row>
    <row r="114" spans="2:4" ht="15">
      <c r="B114" s="54" t="s">
        <v>188</v>
      </c>
      <c r="C114" s="54" t="s">
        <v>509</v>
      </c>
      <c r="D114" s="58" t="e">
        <v>#N/A</v>
      </c>
    </row>
    <row r="115" spans="2:4" ht="15">
      <c r="B115" s="54" t="s">
        <v>190</v>
      </c>
      <c r="C115" s="54" t="s">
        <v>510</v>
      </c>
      <c r="D115" s="58" t="e">
        <v>#N/A</v>
      </c>
    </row>
    <row r="116" spans="2:4" ht="15">
      <c r="B116" s="54" t="s">
        <v>192</v>
      </c>
      <c r="C116" s="54" t="s">
        <v>511</v>
      </c>
      <c r="D116" s="58" t="e">
        <v>#N/A</v>
      </c>
    </row>
    <row r="117" spans="2:4" ht="15">
      <c r="B117" s="54" t="s">
        <v>194</v>
      </c>
      <c r="C117" s="54" t="s">
        <v>512</v>
      </c>
      <c r="D117" s="58">
        <v>30673.8</v>
      </c>
    </row>
    <row r="118" spans="2:4" ht="15">
      <c r="B118" s="54" t="s">
        <v>196</v>
      </c>
      <c r="C118" s="54" t="s">
        <v>513</v>
      </c>
      <c r="D118" s="58">
        <v>18286.3</v>
      </c>
    </row>
    <row r="119" spans="2:4" ht="15">
      <c r="B119" s="54" t="s">
        <v>198</v>
      </c>
      <c r="C119" s="54" t="s">
        <v>514</v>
      </c>
      <c r="D119" s="58">
        <v>19023.699999999997</v>
      </c>
    </row>
    <row r="120" spans="2:4" ht="15">
      <c r="B120" s="54" t="s">
        <v>200</v>
      </c>
      <c r="C120" s="54" t="s">
        <v>515</v>
      </c>
      <c r="D120" s="58">
        <v>20350.899999999998</v>
      </c>
    </row>
    <row r="121" spans="2:4" ht="15">
      <c r="B121" s="54" t="s">
        <v>202</v>
      </c>
      <c r="C121" s="54" t="s">
        <v>516</v>
      </c>
      <c r="D121" s="58">
        <v>22268</v>
      </c>
    </row>
    <row r="122" spans="2:4" ht="15">
      <c r="B122" s="54" t="s">
        <v>203</v>
      </c>
      <c r="C122" s="54" t="s">
        <v>517</v>
      </c>
      <c r="D122" s="58">
        <v>23558.399999999998</v>
      </c>
    </row>
    <row r="123" spans="2:4" ht="15">
      <c r="B123" s="54" t="s">
        <v>205</v>
      </c>
      <c r="C123" s="54" t="s">
        <v>518</v>
      </c>
      <c r="D123" s="58">
        <v>24848.699999999997</v>
      </c>
    </row>
    <row r="124" spans="2:4" ht="15">
      <c r="B124" s="54" t="s">
        <v>206</v>
      </c>
      <c r="C124" s="54" t="s">
        <v>519</v>
      </c>
      <c r="D124" s="58">
        <v>26028.5</v>
      </c>
    </row>
    <row r="125" spans="2:4" ht="15">
      <c r="B125" s="54" t="s">
        <v>207</v>
      </c>
      <c r="C125" s="54" t="s">
        <v>520</v>
      </c>
      <c r="D125" s="58">
        <v>26544.6</v>
      </c>
    </row>
    <row r="126" spans="2:4" ht="15">
      <c r="B126" s="54" t="s">
        <v>208</v>
      </c>
      <c r="C126" s="54" t="s">
        <v>521</v>
      </c>
      <c r="D126" s="58">
        <v>28756.699999999997</v>
      </c>
    </row>
    <row r="127" spans="2:4" ht="15">
      <c r="B127" s="54" t="s">
        <v>210</v>
      </c>
      <c r="C127" s="54" t="s">
        <v>522</v>
      </c>
      <c r="D127" s="58">
        <v>30968.699999999997</v>
      </c>
    </row>
    <row r="128" spans="2:4" ht="15">
      <c r="B128" s="54" t="s">
        <v>211</v>
      </c>
      <c r="C128" s="54" t="s">
        <v>523</v>
      </c>
      <c r="D128" s="58">
        <v>17604.6</v>
      </c>
    </row>
    <row r="129" spans="2:4" ht="15">
      <c r="B129" s="54" t="s">
        <v>212</v>
      </c>
      <c r="C129" s="54" t="s">
        <v>524</v>
      </c>
      <c r="D129" s="58">
        <v>18531.1</v>
      </c>
    </row>
    <row r="130" spans="2:4" ht="15">
      <c r="B130" s="54" t="s">
        <v>213</v>
      </c>
      <c r="C130" s="54" t="s">
        <v>525</v>
      </c>
      <c r="D130" s="58">
        <v>21284.199999999997</v>
      </c>
    </row>
    <row r="131" spans="2:4" ht="15">
      <c r="B131" s="54" t="s">
        <v>214</v>
      </c>
      <c r="C131" s="54" t="s">
        <v>526</v>
      </c>
      <c r="D131" s="58">
        <v>22404.399999999998</v>
      </c>
    </row>
    <row r="132" spans="2:4" ht="15">
      <c r="B132" s="54" t="s">
        <v>215</v>
      </c>
      <c r="C132" s="54" t="s">
        <v>527</v>
      </c>
      <c r="D132" s="58" t="e">
        <v>#N/A</v>
      </c>
    </row>
    <row r="133" spans="2:4" ht="15">
      <c r="B133" s="54" t="s">
        <v>216</v>
      </c>
      <c r="C133" s="54" t="s">
        <v>528</v>
      </c>
      <c r="D133" s="58">
        <v>23847.399999999998</v>
      </c>
    </row>
    <row r="134" spans="2:4" ht="15">
      <c r="B134" s="54" t="s">
        <v>217</v>
      </c>
      <c r="C134" s="54" t="s">
        <v>529</v>
      </c>
      <c r="D134" s="58" t="e">
        <v>#N/A</v>
      </c>
    </row>
    <row r="135" spans="2:4" ht="15">
      <c r="B135" s="54" t="s">
        <v>218</v>
      </c>
      <c r="C135" s="54" t="s">
        <v>530</v>
      </c>
      <c r="D135" s="58" t="e">
        <v>#N/A</v>
      </c>
    </row>
    <row r="136" spans="2:4" ht="15">
      <c r="B136" s="54" t="s">
        <v>219</v>
      </c>
      <c r="C136" s="54" t="s">
        <v>531</v>
      </c>
      <c r="D136" s="58" t="e">
        <v>#N/A</v>
      </c>
    </row>
    <row r="137" spans="2:4" ht="15">
      <c r="B137" s="54" t="s">
        <v>220</v>
      </c>
      <c r="C137" s="54" t="s">
        <v>532</v>
      </c>
      <c r="D137" s="58">
        <v>31594</v>
      </c>
    </row>
    <row r="138" spans="2:4" ht="15">
      <c r="B138" s="54" t="s">
        <v>221</v>
      </c>
      <c r="C138" s="54" t="s">
        <v>533</v>
      </c>
      <c r="D138" s="58">
        <v>18834.899999999998</v>
      </c>
    </row>
    <row r="139" spans="2:4" ht="15">
      <c r="B139" s="54" t="s">
        <v>222</v>
      </c>
      <c r="C139" s="54" t="s">
        <v>534</v>
      </c>
      <c r="D139" s="58">
        <v>19594.399999999998</v>
      </c>
    </row>
    <row r="140" spans="2:4" ht="15">
      <c r="B140" s="54" t="s">
        <v>223</v>
      </c>
      <c r="C140" s="54" t="s">
        <v>535</v>
      </c>
      <c r="D140" s="58">
        <v>20961.399999999998</v>
      </c>
    </row>
    <row r="141" spans="2:4" ht="15">
      <c r="B141" s="54" t="s">
        <v>224</v>
      </c>
      <c r="C141" s="54" t="s">
        <v>536</v>
      </c>
      <c r="D141" s="58">
        <v>22936</v>
      </c>
    </row>
    <row r="142" spans="2:4" ht="15">
      <c r="B142" s="54" t="s">
        <v>225</v>
      </c>
      <c r="C142" s="54" t="s">
        <v>537</v>
      </c>
      <c r="D142" s="58">
        <v>24265.1</v>
      </c>
    </row>
    <row r="143" spans="2:4" ht="15">
      <c r="B143" s="54" t="s">
        <v>226</v>
      </c>
      <c r="C143" s="54" t="s">
        <v>538</v>
      </c>
      <c r="D143" s="58">
        <v>25594.199999999997</v>
      </c>
    </row>
    <row r="144" spans="2:4" ht="15">
      <c r="B144" s="54" t="s">
        <v>227</v>
      </c>
      <c r="C144" s="54" t="s">
        <v>539</v>
      </c>
      <c r="D144" s="58">
        <v>26809.3</v>
      </c>
    </row>
    <row r="145" spans="2:4" ht="15">
      <c r="B145" s="54" t="s">
        <v>228</v>
      </c>
      <c r="C145" s="54" t="s">
        <v>540</v>
      </c>
      <c r="D145" s="58">
        <v>27341</v>
      </c>
    </row>
    <row r="146" spans="2:4" ht="15">
      <c r="B146" s="54" t="s">
        <v>229</v>
      </c>
      <c r="C146" s="54" t="s">
        <v>541</v>
      </c>
      <c r="D146" s="58">
        <v>29619.399999999998</v>
      </c>
    </row>
    <row r="147" spans="2:4" ht="15">
      <c r="B147" s="54" t="s">
        <v>230</v>
      </c>
      <c r="C147" s="54" t="s">
        <v>542</v>
      </c>
      <c r="D147" s="58">
        <v>31897.8</v>
      </c>
    </row>
    <row r="148" spans="2:4" ht="15">
      <c r="B148" s="54" t="s">
        <v>232</v>
      </c>
      <c r="C148" s="54" t="s">
        <v>543</v>
      </c>
      <c r="D148" s="58">
        <v>13936</v>
      </c>
    </row>
    <row r="149" spans="2:4" ht="15">
      <c r="B149" s="54" t="s">
        <v>544</v>
      </c>
      <c r="C149" s="54" t="s">
        <v>545</v>
      </c>
      <c r="D149" s="58" t="e">
        <v>#N/A</v>
      </c>
    </row>
    <row r="150" spans="2:4" ht="15">
      <c r="B150" s="54" t="s">
        <v>234</v>
      </c>
      <c r="C150" s="54" t="s">
        <v>546</v>
      </c>
      <c r="D150" s="58">
        <v>14304.6</v>
      </c>
    </row>
    <row r="151" spans="2:4" ht="15">
      <c r="B151" s="54" t="s">
        <v>547</v>
      </c>
      <c r="C151" s="54" t="s">
        <v>548</v>
      </c>
      <c r="D151" s="58" t="e">
        <v>#N/A</v>
      </c>
    </row>
    <row r="152" spans="2:4" ht="15">
      <c r="B152" s="54" t="s">
        <v>236</v>
      </c>
      <c r="C152" s="54" t="s">
        <v>549</v>
      </c>
      <c r="D152" s="58">
        <v>15012.6</v>
      </c>
    </row>
    <row r="153" spans="2:4" ht="15">
      <c r="B153" s="54" t="s">
        <v>237</v>
      </c>
      <c r="C153" s="54" t="s">
        <v>550</v>
      </c>
      <c r="D153" s="58">
        <v>16790.899999999998</v>
      </c>
    </row>
    <row r="154" spans="2:4" ht="15">
      <c r="B154" s="54" t="s">
        <v>239</v>
      </c>
      <c r="C154" s="54" t="s">
        <v>551</v>
      </c>
      <c r="D154" s="58">
        <v>17133.6</v>
      </c>
    </row>
    <row r="155" spans="2:4" ht="15">
      <c r="B155" s="54" t="s">
        <v>241</v>
      </c>
      <c r="C155" s="54" t="s">
        <v>552</v>
      </c>
      <c r="D155" s="58">
        <v>18206.399999999998</v>
      </c>
    </row>
    <row r="156" spans="2:4" ht="15">
      <c r="B156" s="54" t="s">
        <v>243</v>
      </c>
      <c r="C156" s="54" t="s">
        <v>553</v>
      </c>
      <c r="D156" s="58">
        <v>21145.899999999998</v>
      </c>
    </row>
    <row r="157" spans="2:4" ht="15">
      <c r="B157" s="54" t="s">
        <v>245</v>
      </c>
      <c r="C157" s="54" t="s">
        <v>554</v>
      </c>
      <c r="D157" s="58" t="e">
        <v>#N/A</v>
      </c>
    </row>
    <row r="158" spans="2:4" ht="15">
      <c r="B158" s="54" t="s">
        <v>247</v>
      </c>
      <c r="C158" s="54" t="s">
        <v>555</v>
      </c>
      <c r="D158" s="58">
        <v>24444.6</v>
      </c>
    </row>
    <row r="159" spans="2:4" ht="15">
      <c r="B159" s="54" t="s">
        <v>249</v>
      </c>
      <c r="C159" s="54" t="s">
        <v>556</v>
      </c>
      <c r="D159" s="58" t="e">
        <v>#N/A</v>
      </c>
    </row>
    <row r="160" spans="2:4" ht="15">
      <c r="B160" s="54" t="s">
        <v>251</v>
      </c>
      <c r="C160" s="54" t="s">
        <v>557</v>
      </c>
      <c r="D160" s="58">
        <v>29417</v>
      </c>
    </row>
    <row r="161" spans="2:4" ht="15">
      <c r="B161" s="54" t="s">
        <v>253</v>
      </c>
      <c r="C161" s="54" t="s">
        <v>558</v>
      </c>
      <c r="D161" s="58" t="e">
        <v>#N/A</v>
      </c>
    </row>
    <row r="162" spans="2:4" ht="15">
      <c r="B162" s="54" t="s">
        <v>254</v>
      </c>
      <c r="C162" s="54" t="s">
        <v>559</v>
      </c>
      <c r="D162" s="58" t="e">
        <v>#N/A</v>
      </c>
    </row>
    <row r="163" spans="2:4" ht="15">
      <c r="B163" s="54" t="s">
        <v>255</v>
      </c>
      <c r="C163" s="54" t="s">
        <v>560</v>
      </c>
      <c r="D163" s="58">
        <v>16664.1</v>
      </c>
    </row>
    <row r="164" spans="2:4" ht="15">
      <c r="B164" s="54" t="s">
        <v>257</v>
      </c>
      <c r="C164" s="54" t="s">
        <v>561</v>
      </c>
      <c r="D164" s="58">
        <v>16830.8</v>
      </c>
    </row>
    <row r="165" spans="2:4" ht="15">
      <c r="B165" s="54" t="s">
        <v>258</v>
      </c>
      <c r="C165" s="54" t="s">
        <v>562</v>
      </c>
      <c r="D165" s="58">
        <v>16999.1</v>
      </c>
    </row>
    <row r="166" spans="2:4" ht="15">
      <c r="B166" s="54" t="s">
        <v>259</v>
      </c>
      <c r="C166" s="54" t="s">
        <v>563</v>
      </c>
      <c r="D166" s="58">
        <v>18949.899999999998</v>
      </c>
    </row>
    <row r="167" spans="2:4" ht="15">
      <c r="B167" s="54" t="s">
        <v>260</v>
      </c>
      <c r="C167" s="54" t="s">
        <v>564</v>
      </c>
      <c r="D167" s="58">
        <v>19139.399999999998</v>
      </c>
    </row>
    <row r="168" spans="2:4" ht="15">
      <c r="B168" s="54" t="s">
        <v>261</v>
      </c>
      <c r="C168" s="54" t="s">
        <v>565</v>
      </c>
      <c r="D168" s="58" t="e">
        <v>#N/A</v>
      </c>
    </row>
    <row r="169" spans="2:4" ht="15">
      <c r="B169" s="54" t="s">
        <v>262</v>
      </c>
      <c r="C169" s="54" t="s">
        <v>566</v>
      </c>
      <c r="D169" s="58">
        <v>20350.899999999998</v>
      </c>
    </row>
    <row r="170" spans="2:4" ht="15">
      <c r="B170" s="54" t="s">
        <v>263</v>
      </c>
      <c r="C170" s="54" t="s">
        <v>567</v>
      </c>
      <c r="D170" s="58">
        <v>20554.399999999998</v>
      </c>
    </row>
    <row r="171" spans="2:4" ht="15">
      <c r="B171" s="54" t="s">
        <v>264</v>
      </c>
      <c r="C171" s="54" t="s">
        <v>568</v>
      </c>
      <c r="D171" s="58">
        <v>22931.6</v>
      </c>
    </row>
    <row r="172" spans="2:4" ht="15">
      <c r="B172" s="54" t="s">
        <v>265</v>
      </c>
      <c r="C172" s="54" t="s">
        <v>569</v>
      </c>
      <c r="D172" s="58">
        <v>26544.6</v>
      </c>
    </row>
    <row r="173" spans="2:4" ht="15">
      <c r="B173" s="54" t="s">
        <v>266</v>
      </c>
      <c r="C173" s="54" t="s">
        <v>570</v>
      </c>
      <c r="D173" s="58">
        <v>28019.3</v>
      </c>
    </row>
    <row r="174" spans="2:4" ht="15">
      <c r="B174" s="54" t="s">
        <v>267</v>
      </c>
      <c r="C174" s="54" t="s">
        <v>571</v>
      </c>
      <c r="D174" s="58">
        <v>30673.8</v>
      </c>
    </row>
    <row r="175" spans="2:4" ht="15">
      <c r="B175" s="54" t="s">
        <v>268</v>
      </c>
      <c r="C175" s="54" t="s">
        <v>572</v>
      </c>
      <c r="D175" s="58">
        <v>30980.5</v>
      </c>
    </row>
    <row r="176" spans="2:4" ht="15">
      <c r="B176" s="54" t="s">
        <v>269</v>
      </c>
      <c r="C176" s="54" t="s">
        <v>573</v>
      </c>
      <c r="D176" s="58">
        <v>31653.199999999997</v>
      </c>
    </row>
    <row r="177" spans="2:4" ht="15">
      <c r="B177" s="54" t="s">
        <v>270</v>
      </c>
      <c r="C177" s="54" t="s">
        <v>574</v>
      </c>
      <c r="D177" s="58" t="e">
        <v>#N/A</v>
      </c>
    </row>
    <row r="178" spans="2:4" ht="15">
      <c r="B178" s="54" t="s">
        <v>271</v>
      </c>
      <c r="C178" s="54" t="s">
        <v>575</v>
      </c>
      <c r="D178" s="58" t="e">
        <v>#N/A</v>
      </c>
    </row>
    <row r="179" spans="2:4" ht="15">
      <c r="B179" s="54" t="s">
        <v>272</v>
      </c>
      <c r="C179" s="54" t="s">
        <v>576</v>
      </c>
      <c r="D179" s="58" t="e">
        <v>#N/A</v>
      </c>
    </row>
    <row r="180" spans="2:4" ht="15">
      <c r="B180" s="54" t="s">
        <v>273</v>
      </c>
      <c r="C180" s="54" t="s">
        <v>577</v>
      </c>
      <c r="D180" s="58" t="e">
        <v>#N/A</v>
      </c>
    </row>
    <row r="181" spans="2:4" ht="15">
      <c r="B181" s="54" t="s">
        <v>274</v>
      </c>
      <c r="C181" s="54" t="s">
        <v>578</v>
      </c>
      <c r="D181" s="58" t="e">
        <v>#N/A</v>
      </c>
    </row>
    <row r="182" spans="2:4" ht="15">
      <c r="B182" s="54" t="s">
        <v>275</v>
      </c>
      <c r="C182" s="54" t="s">
        <v>579</v>
      </c>
      <c r="D182" s="58" t="e">
        <v>#N/A</v>
      </c>
    </row>
    <row r="183" spans="2:4" ht="15">
      <c r="B183" s="54" t="s">
        <v>276</v>
      </c>
      <c r="C183" s="54" t="s">
        <v>580</v>
      </c>
      <c r="D183" s="58" t="e">
        <v>#N/A</v>
      </c>
    </row>
    <row r="184" spans="2:4" ht="15">
      <c r="B184" s="54" t="s">
        <v>277</v>
      </c>
      <c r="C184" s="54" t="s">
        <v>581</v>
      </c>
      <c r="D184" s="58" t="e">
        <v>#N/A</v>
      </c>
    </row>
    <row r="185" spans="2:4" ht="15">
      <c r="B185" s="54" t="s">
        <v>278</v>
      </c>
      <c r="C185" s="54" t="s">
        <v>582</v>
      </c>
      <c r="D185" s="58" t="e">
        <v>#N/A</v>
      </c>
    </row>
    <row r="186" spans="2:4" ht="15">
      <c r="B186" s="54" t="s">
        <v>280</v>
      </c>
      <c r="C186" s="54" t="s">
        <v>583</v>
      </c>
      <c r="D186" s="58" t="e">
        <v>#N/A</v>
      </c>
    </row>
    <row r="187" spans="2:4" ht="15">
      <c r="B187" s="54" t="s">
        <v>281</v>
      </c>
      <c r="C187" s="54" t="s">
        <v>584</v>
      </c>
      <c r="D187" s="58" t="e">
        <v>#N/A</v>
      </c>
    </row>
    <row r="188" spans="2:4" ht="15">
      <c r="B188" s="54" t="s">
        <v>282</v>
      </c>
      <c r="C188" s="54" t="s">
        <v>585</v>
      </c>
      <c r="D188" s="58" t="e">
        <v>#N/A</v>
      </c>
    </row>
    <row r="189" spans="2:4" ht="15">
      <c r="B189" s="54" t="s">
        <v>283</v>
      </c>
      <c r="C189" s="54" t="s">
        <v>586</v>
      </c>
      <c r="D189" s="58" t="e">
        <v>#N/A</v>
      </c>
    </row>
    <row r="190" spans="2:4" ht="15">
      <c r="B190" s="54" t="s">
        <v>284</v>
      </c>
      <c r="C190" s="54" t="s">
        <v>587</v>
      </c>
      <c r="D190" s="58" t="e">
        <v>#N/A</v>
      </c>
    </row>
    <row r="191" spans="2:4" ht="15">
      <c r="B191" s="54" t="s">
        <v>285</v>
      </c>
      <c r="C191" s="54" t="s">
        <v>588</v>
      </c>
      <c r="D191" s="58" t="e">
        <v>#N/A</v>
      </c>
    </row>
    <row r="192" spans="2:4" ht="15">
      <c r="B192" s="54" t="s">
        <v>286</v>
      </c>
      <c r="C192" s="54" t="s">
        <v>589</v>
      </c>
      <c r="D192" s="58" t="e">
        <v>#N/A</v>
      </c>
    </row>
    <row r="193" spans="2:4" ht="15">
      <c r="B193" s="54" t="s">
        <v>287</v>
      </c>
      <c r="C193" s="54" t="s">
        <v>590</v>
      </c>
      <c r="D193" s="58" t="e">
        <v>#N/A</v>
      </c>
    </row>
    <row r="194" spans="2:4" ht="15">
      <c r="B194" s="54" t="s">
        <v>288</v>
      </c>
      <c r="C194" s="54" t="s">
        <v>591</v>
      </c>
      <c r="D194" s="58" t="e">
        <v>#N/A</v>
      </c>
    </row>
    <row r="195" spans="2:4" ht="15">
      <c r="B195" s="54" t="s">
        <v>289</v>
      </c>
      <c r="C195" s="54" t="s">
        <v>592</v>
      </c>
      <c r="D195" s="58" t="e">
        <v>#N/A</v>
      </c>
    </row>
    <row r="196" spans="2:4" ht="15">
      <c r="B196" s="54" t="s">
        <v>290</v>
      </c>
      <c r="C196" s="54" t="s">
        <v>593</v>
      </c>
      <c r="D196" s="58" t="e">
        <v>#N/A</v>
      </c>
    </row>
    <row r="197" spans="2:4" ht="15">
      <c r="B197" s="54" t="s">
        <v>291</v>
      </c>
      <c r="C197" s="54" t="s">
        <v>594</v>
      </c>
      <c r="D197" s="58" t="e">
        <v>#N/A</v>
      </c>
    </row>
    <row r="198" spans="2:4" ht="15">
      <c r="B198" s="54" t="s">
        <v>292</v>
      </c>
      <c r="C198" s="54" t="s">
        <v>595</v>
      </c>
      <c r="D198" s="58" t="e">
        <v>#N/A</v>
      </c>
    </row>
    <row r="199" spans="2:4" ht="15">
      <c r="B199" s="54" t="s">
        <v>293</v>
      </c>
      <c r="C199" s="54" t="s">
        <v>596</v>
      </c>
      <c r="D199" s="58" t="e">
        <v>#N/A</v>
      </c>
    </row>
    <row r="200" spans="2:4" ht="15">
      <c r="B200" s="54" t="s">
        <v>295</v>
      </c>
      <c r="C200" s="54" t="s">
        <v>597</v>
      </c>
      <c r="D200" s="58" t="e">
        <v>#N/A</v>
      </c>
    </row>
    <row r="201" spans="2:4" ht="15">
      <c r="B201" s="54" t="s">
        <v>296</v>
      </c>
      <c r="C201" s="54" t="s">
        <v>598</v>
      </c>
      <c r="D201" s="58" t="e">
        <v>#N/A</v>
      </c>
    </row>
    <row r="202" spans="2:4" ht="15">
      <c r="B202" s="54" t="s">
        <v>297</v>
      </c>
      <c r="C202" s="54" t="s">
        <v>599</v>
      </c>
      <c r="D202" s="58" t="e">
        <v>#N/A</v>
      </c>
    </row>
    <row r="203" spans="2:4" ht="15">
      <c r="B203" s="54" t="s">
        <v>298</v>
      </c>
      <c r="C203" s="54" t="s">
        <v>600</v>
      </c>
      <c r="D203" s="58" t="e">
        <v>#N/A</v>
      </c>
    </row>
    <row r="204" spans="2:4" ht="15">
      <c r="B204" s="54" t="s">
        <v>299</v>
      </c>
      <c r="C204" s="54" t="s">
        <v>601</v>
      </c>
      <c r="D204" s="58" t="e">
        <v>#N/A</v>
      </c>
    </row>
    <row r="205" spans="2:4" ht="15">
      <c r="B205" s="54" t="s">
        <v>300</v>
      </c>
      <c r="C205" s="54" t="s">
        <v>602</v>
      </c>
      <c r="D205" s="58" t="e">
        <v>#N/A</v>
      </c>
    </row>
    <row r="206" spans="2:4" ht="15">
      <c r="B206" s="54" t="s">
        <v>301</v>
      </c>
      <c r="C206" s="54" t="s">
        <v>603</v>
      </c>
      <c r="D206" s="58" t="e">
        <v>#N/A</v>
      </c>
    </row>
    <row r="207" spans="2:4" ht="15">
      <c r="B207" s="54" t="s">
        <v>302</v>
      </c>
      <c r="C207" s="54" t="s">
        <v>604</v>
      </c>
      <c r="D207" s="58" t="e">
        <v>#N/A</v>
      </c>
    </row>
    <row r="208" spans="2:4" ht="15">
      <c r="B208" s="54" t="s">
        <v>303</v>
      </c>
      <c r="C208" s="54" t="s">
        <v>605</v>
      </c>
      <c r="D208" s="58" t="e">
        <v>#N/A</v>
      </c>
    </row>
    <row r="209" spans="2:4" ht="15">
      <c r="B209" s="54" t="s">
        <v>304</v>
      </c>
      <c r="C209" s="54" t="s">
        <v>606</v>
      </c>
      <c r="D209" s="58" t="e">
        <v>#N/A</v>
      </c>
    </row>
    <row r="210" spans="2:4" ht="15">
      <c r="B210" s="54" t="s">
        <v>305</v>
      </c>
      <c r="C210" s="54" t="s">
        <v>607</v>
      </c>
      <c r="D210" s="58" t="e">
        <v>#N/A</v>
      </c>
    </row>
    <row r="211" spans="2:4" ht="15">
      <c r="B211" s="54" t="s">
        <v>306</v>
      </c>
      <c r="C211" s="54" t="s">
        <v>608</v>
      </c>
      <c r="D211" s="58" t="e">
        <v>#N/A</v>
      </c>
    </row>
    <row r="212" spans="2:4" ht="15">
      <c r="B212" s="54" t="s">
        <v>307</v>
      </c>
      <c r="C212" s="54" t="s">
        <v>609</v>
      </c>
      <c r="D212" s="58" t="e">
        <v>#N/A</v>
      </c>
    </row>
    <row r="213" spans="2:4" ht="15">
      <c r="B213" s="54" t="s">
        <v>308</v>
      </c>
      <c r="C213" s="54" t="s">
        <v>610</v>
      </c>
      <c r="D213" s="58" t="e">
        <v>#N/A</v>
      </c>
    </row>
    <row r="214" spans="2:4" ht="15">
      <c r="B214" s="54" t="s">
        <v>309</v>
      </c>
      <c r="C214" s="54" t="s">
        <v>611</v>
      </c>
      <c r="D214" s="58" t="e">
        <v>#N/A</v>
      </c>
    </row>
    <row r="215" spans="2:4" ht="15">
      <c r="B215" s="54" t="s">
        <v>310</v>
      </c>
      <c r="C215" s="54" t="s">
        <v>612</v>
      </c>
      <c r="D215" s="58" t="e">
        <v>#N/A</v>
      </c>
    </row>
    <row r="216" spans="2:4" ht="15">
      <c r="B216" s="54" t="s">
        <v>311</v>
      </c>
      <c r="C216" s="54" t="s">
        <v>613</v>
      </c>
      <c r="D216" s="58" t="e">
        <v>#N/A</v>
      </c>
    </row>
    <row r="217" spans="2:4" ht="15">
      <c r="B217" s="54" t="s">
        <v>312</v>
      </c>
      <c r="C217" s="54" t="s">
        <v>614</v>
      </c>
      <c r="D217" s="58" t="e">
        <v>#N/A</v>
      </c>
    </row>
    <row r="218" spans="2:4" ht="15">
      <c r="B218" s="54" t="s">
        <v>313</v>
      </c>
      <c r="C218" s="54" t="s">
        <v>615</v>
      </c>
      <c r="D218" s="58" t="e">
        <v>#N/A</v>
      </c>
    </row>
    <row r="219" spans="2:4" ht="15">
      <c r="B219" s="54" t="s">
        <v>314</v>
      </c>
      <c r="C219" s="54" t="s">
        <v>616</v>
      </c>
      <c r="D219" s="58">
        <v>43716.6</v>
      </c>
    </row>
    <row r="220" spans="2:4" ht="15">
      <c r="B220" s="54" t="s">
        <v>315</v>
      </c>
      <c r="C220" s="54" t="s">
        <v>617</v>
      </c>
      <c r="D220" s="58">
        <v>51239.9</v>
      </c>
    </row>
    <row r="221" spans="2:4" ht="15">
      <c r="B221" s="54" t="s">
        <v>316</v>
      </c>
      <c r="C221" s="54" t="s">
        <v>618</v>
      </c>
      <c r="D221" s="58">
        <v>58244.799999999996</v>
      </c>
    </row>
    <row r="222" spans="2:4" ht="15">
      <c r="B222" s="54" t="s">
        <v>619</v>
      </c>
      <c r="C222" s="54" t="s">
        <v>620</v>
      </c>
      <c r="D222" s="58">
        <v>11693.6</v>
      </c>
    </row>
    <row r="223" spans="2:4" ht="15">
      <c r="B223" s="54" t="s">
        <v>621</v>
      </c>
      <c r="C223" s="54" t="s">
        <v>622</v>
      </c>
      <c r="D223" s="58">
        <v>12992.9</v>
      </c>
    </row>
    <row r="224" spans="2:4" ht="15">
      <c r="B224" s="54" t="s">
        <v>623</v>
      </c>
      <c r="C224" s="54" t="s">
        <v>624</v>
      </c>
      <c r="D224" s="58">
        <v>14292.2</v>
      </c>
    </row>
    <row r="225" spans="2:4" ht="15">
      <c r="B225" s="54" t="s">
        <v>625</v>
      </c>
      <c r="C225" s="54" t="s">
        <v>626</v>
      </c>
      <c r="D225" s="58">
        <v>15048.800000000001</v>
      </c>
    </row>
    <row r="226" spans="2:4" ht="15">
      <c r="B226" s="54" t="s">
        <v>627</v>
      </c>
      <c r="C226" s="54" t="s">
        <v>628</v>
      </c>
      <c r="D226" s="58">
        <v>15805.4</v>
      </c>
    </row>
    <row r="227" spans="2:4" ht="15">
      <c r="B227" s="54" t="s">
        <v>629</v>
      </c>
      <c r="C227" s="54" t="s">
        <v>630</v>
      </c>
      <c r="D227" s="58">
        <v>16562.1</v>
      </c>
    </row>
    <row r="228" spans="2:4" ht="15">
      <c r="B228" s="54" t="s">
        <v>631</v>
      </c>
      <c r="C228" s="54" t="s">
        <v>632</v>
      </c>
      <c r="D228" s="58">
        <v>17318.699999999997</v>
      </c>
    </row>
    <row r="229" spans="2:4" ht="15">
      <c r="B229" s="54" t="s">
        <v>633</v>
      </c>
      <c r="C229" s="54" t="s">
        <v>634</v>
      </c>
      <c r="D229" s="58">
        <v>19812.1</v>
      </c>
    </row>
    <row r="230" spans="2:4" ht="15">
      <c r="B230" s="54" t="s">
        <v>635</v>
      </c>
      <c r="C230" s="54" t="s">
        <v>636</v>
      </c>
      <c r="D230" s="58">
        <v>11345.6</v>
      </c>
    </row>
    <row r="231" spans="2:4" ht="15">
      <c r="B231" s="54" t="s">
        <v>637</v>
      </c>
      <c r="C231" s="54" t="s">
        <v>638</v>
      </c>
      <c r="D231" s="58">
        <v>12717.7</v>
      </c>
    </row>
    <row r="232" spans="2:4" ht="15">
      <c r="B232" s="54" t="s">
        <v>639</v>
      </c>
      <c r="C232" s="54" t="s">
        <v>640</v>
      </c>
      <c r="D232" s="58">
        <v>13631.800000000001</v>
      </c>
    </row>
    <row r="233" spans="2:4" ht="15">
      <c r="B233" s="54" t="s">
        <v>641</v>
      </c>
      <c r="C233" s="54" t="s">
        <v>642</v>
      </c>
      <c r="D233" s="58">
        <v>13836.1</v>
      </c>
    </row>
    <row r="234" spans="2:4" ht="15">
      <c r="B234" s="54" t="s">
        <v>643</v>
      </c>
      <c r="C234" s="54" t="s">
        <v>644</v>
      </c>
      <c r="D234" s="58">
        <v>14081.7</v>
      </c>
    </row>
    <row r="235" spans="2:4" ht="15">
      <c r="B235" s="54" t="s">
        <v>645</v>
      </c>
      <c r="C235" s="54" t="s">
        <v>646</v>
      </c>
      <c r="D235" s="58">
        <v>14327.300000000001</v>
      </c>
    </row>
    <row r="236" spans="2:4" ht="15">
      <c r="B236" s="54" t="s">
        <v>647</v>
      </c>
      <c r="C236" s="54" t="s">
        <v>648</v>
      </c>
      <c r="D236" s="58">
        <v>14572.9</v>
      </c>
    </row>
    <row r="237" spans="2:4" ht="15">
      <c r="B237" s="54" t="s">
        <v>649</v>
      </c>
      <c r="C237" s="54" t="s">
        <v>650</v>
      </c>
      <c r="D237" s="58">
        <v>16554.6</v>
      </c>
    </row>
    <row r="238" spans="2:4" ht="15">
      <c r="B238" s="54" t="s">
        <v>651</v>
      </c>
      <c r="C238" s="54" t="s">
        <v>652</v>
      </c>
      <c r="D238" s="58">
        <v>23075.3</v>
      </c>
    </row>
    <row r="239" spans="2:4" ht="15">
      <c r="B239" s="54" t="s">
        <v>653</v>
      </c>
      <c r="C239" s="54" t="s">
        <v>654</v>
      </c>
      <c r="D239" s="58">
        <v>24416.199999999997</v>
      </c>
    </row>
    <row r="240" spans="2:4" ht="15">
      <c r="B240" s="54" t="s">
        <v>655</v>
      </c>
      <c r="C240" s="54" t="s">
        <v>656</v>
      </c>
      <c r="D240" s="58">
        <v>26817.199999999997</v>
      </c>
    </row>
    <row r="241" spans="2:4" ht="15">
      <c r="B241" s="54" t="s">
        <v>657</v>
      </c>
      <c r="C241" s="54" t="s">
        <v>658</v>
      </c>
      <c r="D241" s="58">
        <v>28064.6</v>
      </c>
    </row>
    <row r="242" spans="2:4" ht="15">
      <c r="B242" s="54" t="s">
        <v>659</v>
      </c>
      <c r="C242" s="54" t="s">
        <v>660</v>
      </c>
      <c r="D242" s="58">
        <v>21031</v>
      </c>
    </row>
    <row r="243" spans="2:4" ht="15">
      <c r="B243" s="54" t="s">
        <v>661</v>
      </c>
      <c r="C243" s="54" t="s">
        <v>662</v>
      </c>
      <c r="D243" s="58">
        <v>22506.5</v>
      </c>
    </row>
    <row r="244" spans="2:4" ht="15">
      <c r="B244" s="54" t="s">
        <v>663</v>
      </c>
      <c r="C244" s="54" t="s">
        <v>664</v>
      </c>
      <c r="D244" s="58">
        <v>24322.6</v>
      </c>
    </row>
    <row r="245" spans="2:4" ht="15">
      <c r="B245" s="54" t="s">
        <v>665</v>
      </c>
      <c r="C245" s="54" t="s">
        <v>666</v>
      </c>
      <c r="D245" s="58">
        <v>25619.8</v>
      </c>
    </row>
    <row r="246" spans="2:4" ht="15">
      <c r="B246" s="54" t="s">
        <v>667</v>
      </c>
      <c r="C246" s="54" t="s">
        <v>668</v>
      </c>
      <c r="D246" s="58">
        <v>58610.6</v>
      </c>
    </row>
    <row r="247" spans="2:4" ht="15">
      <c r="B247" s="54" t="s">
        <v>669</v>
      </c>
      <c r="C247" s="54" t="s">
        <v>670</v>
      </c>
      <c r="D247" s="58">
        <v>83074.8</v>
      </c>
    </row>
    <row r="248" spans="2:4" ht="15">
      <c r="B248" s="54" t="s">
        <v>671</v>
      </c>
      <c r="C248" s="54" t="s">
        <v>672</v>
      </c>
      <c r="D248" s="58">
        <v>48889.4</v>
      </c>
    </row>
    <row r="249" spans="2:4" ht="15">
      <c r="B249" s="54" t="s">
        <v>673</v>
      </c>
      <c r="C249" s="54" t="s">
        <v>674</v>
      </c>
      <c r="D249" s="58">
        <v>69761.5</v>
      </c>
    </row>
  </sheetData>
  <sheetProtection password="B068" sheet="1" objects="1" scenarios="1"/>
  <autoFilter ref="B3:D249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R38"/>
  <sheetViews>
    <sheetView workbookViewId="0" topLeftCell="A1">
      <selection activeCell="C1" sqref="C1:R1048576"/>
    </sheetView>
  </sheetViews>
  <sheetFormatPr defaultColWidth="11.421875" defaultRowHeight="15"/>
  <cols>
    <col min="1" max="1" width="11.421875" style="5" customWidth="1"/>
    <col min="2" max="2" width="11.421875" style="52" customWidth="1"/>
    <col min="3" max="4" width="15.28125" style="67" hidden="1" customWidth="1"/>
    <col min="5" max="5" width="22.28125" style="67" hidden="1" customWidth="1"/>
    <col min="6" max="6" width="21.421875" style="67" hidden="1" customWidth="1"/>
    <col min="7" max="11" width="22.140625" style="67" hidden="1" customWidth="1"/>
    <col min="12" max="16" width="11.421875" style="59" hidden="1" customWidth="1"/>
    <col min="17" max="18" width="11.421875" style="52" hidden="1" customWidth="1"/>
    <col min="19" max="19" width="11.421875" style="52" customWidth="1"/>
  </cols>
  <sheetData>
    <row r="2" ht="15">
      <c r="C2" s="67" t="s">
        <v>353</v>
      </c>
    </row>
    <row r="3" spans="3:4" ht="15">
      <c r="C3" s="67" t="s">
        <v>356</v>
      </c>
      <c r="D3" s="67">
        <f>bancos!B19</f>
        <v>480</v>
      </c>
    </row>
    <row r="4" spans="3:4" ht="15">
      <c r="C4" s="67" t="s">
        <v>354</v>
      </c>
      <c r="D4" s="67" t="str">
        <f>bancos!D19</f>
        <v>Si</v>
      </c>
    </row>
    <row r="5" spans="3:4" ht="30">
      <c r="C5" s="68" t="s">
        <v>359</v>
      </c>
      <c r="D5" s="67" t="str">
        <f>bancos!E19</f>
        <v>Si</v>
      </c>
    </row>
    <row r="6" spans="3:4" ht="15">
      <c r="C6" s="67" t="s">
        <v>363</v>
      </c>
      <c r="D6" s="67" t="str">
        <f>bancos!F19</f>
        <v>RVT</v>
      </c>
    </row>
    <row r="7" spans="3:4" ht="15">
      <c r="C7" s="67" t="s">
        <v>364</v>
      </c>
      <c r="D7" s="67">
        <f>bancos!G19</f>
        <v>300</v>
      </c>
    </row>
    <row r="8" spans="3:4" ht="15">
      <c r="C8" s="67" t="s">
        <v>347</v>
      </c>
      <c r="D8" s="67" t="str">
        <f>selección!C17</f>
        <v>480SiSiRVT300</v>
      </c>
    </row>
    <row r="9" spans="5:17" ht="15">
      <c r="E9" s="67" t="s">
        <v>781</v>
      </c>
      <c r="F9" s="67" t="s">
        <v>782</v>
      </c>
      <c r="G9" s="67" t="s">
        <v>783</v>
      </c>
      <c r="H9" s="67" t="s">
        <v>783</v>
      </c>
      <c r="I9" s="67" t="s">
        <v>784</v>
      </c>
      <c r="J9" s="67" t="s">
        <v>785</v>
      </c>
      <c r="Q9" s="59"/>
    </row>
    <row r="10" spans="3:18" ht="15">
      <c r="C10" s="67">
        <f>IF(AND($D$3=240,$D$4="no",$D$5="no"),E10,IF(AND($D$3=480,$D$4="no",$D$5="no"),F10,IF(AND($D$3=240,$D$4="si",$D$5="no"),G10,IF(AND($D$3=480,$D$4="si",$D$5="no"),H10,IF(AND($D$3=240,$D$4="si",$D$5="si"),I10,IF(AND($D$3=480,$D$4="si",$D$5="si"),J10,0))))))</f>
        <v>50</v>
      </c>
      <c r="D10" s="67">
        <v>50</v>
      </c>
      <c r="E10" s="67">
        <v>50</v>
      </c>
      <c r="F10" s="67">
        <v>50</v>
      </c>
      <c r="G10" s="67">
        <v>50</v>
      </c>
      <c r="H10" s="67">
        <v>50</v>
      </c>
      <c r="I10" s="67">
        <v>50</v>
      </c>
      <c r="J10" s="67">
        <v>50</v>
      </c>
      <c r="L10" s="61">
        <v>50</v>
      </c>
      <c r="M10" s="59" t="s">
        <v>360</v>
      </c>
      <c r="N10" s="61">
        <v>50</v>
      </c>
      <c r="O10" s="59" t="s">
        <v>361</v>
      </c>
      <c r="P10" s="59">
        <f>IF($D$3=480,Q11,Q10)</f>
        <v>62.5</v>
      </c>
      <c r="Q10" s="61">
        <v>50</v>
      </c>
      <c r="R10" s="59" t="s">
        <v>362</v>
      </c>
    </row>
    <row r="11" spans="3:18" ht="15">
      <c r="C11" s="67">
        <f aca="true" t="shared" si="0" ref="C11:C19">IF(AND($D$3=240,$D$4="no",$D$5="no"),E11,IF(AND($D$3=480,$D$4="no",$D$5="no"),F11,IF(AND($D$3=240,$D$4="si",$D$5="no"),G11,IF(AND($D$3=480,$D$4="si",$D$5="no"),H11,IF(AND($D$3=240,$D$4="si",$D$5="si"),I11,IF(AND($D$3=480,$D$4="si",$D$5="si"),J11,0))))))</f>
        <v>75</v>
      </c>
      <c r="D11" s="67">
        <v>75</v>
      </c>
      <c r="E11" s="67">
        <v>75</v>
      </c>
      <c r="F11" s="67">
        <v>70</v>
      </c>
      <c r="G11" s="67">
        <v>75</v>
      </c>
      <c r="H11" s="67">
        <v>70</v>
      </c>
      <c r="I11" s="67">
        <v>75</v>
      </c>
      <c r="J11" s="67">
        <v>75</v>
      </c>
      <c r="L11" s="61">
        <v>75</v>
      </c>
      <c r="N11" s="61">
        <v>75</v>
      </c>
      <c r="P11" s="59">
        <f aca="true" t="shared" si="1" ref="P11:P37">IF($D$3=480,Q12,Q11)</f>
        <v>75</v>
      </c>
      <c r="Q11" s="61">
        <v>62.5</v>
      </c>
      <c r="R11" s="59"/>
    </row>
    <row r="12" spans="3:18" ht="15">
      <c r="C12" s="67">
        <f t="shared" si="0"/>
        <v>100</v>
      </c>
      <c r="D12" s="67">
        <v>100</v>
      </c>
      <c r="E12" s="67">
        <v>100</v>
      </c>
      <c r="F12" s="67">
        <v>100</v>
      </c>
      <c r="G12" s="67">
        <v>100</v>
      </c>
      <c r="H12" s="67">
        <v>75</v>
      </c>
      <c r="I12" s="67">
        <v>100</v>
      </c>
      <c r="J12" s="67">
        <v>100</v>
      </c>
      <c r="L12" s="61">
        <v>87.5</v>
      </c>
      <c r="N12" s="61">
        <v>87.5</v>
      </c>
      <c r="P12" s="59">
        <f t="shared" si="1"/>
        <v>87.5</v>
      </c>
      <c r="Q12" s="61">
        <v>75</v>
      </c>
      <c r="R12" s="59"/>
    </row>
    <row r="13" spans="3:18" ht="15">
      <c r="C13" s="67">
        <f t="shared" si="0"/>
        <v>125</v>
      </c>
      <c r="D13" s="67">
        <v>125</v>
      </c>
      <c r="E13" s="67">
        <v>125</v>
      </c>
      <c r="F13" s="67">
        <v>125</v>
      </c>
      <c r="G13" s="67">
        <v>125</v>
      </c>
      <c r="H13" s="67">
        <v>100</v>
      </c>
      <c r="I13" s="67">
        <v>125</v>
      </c>
      <c r="J13" s="67">
        <v>125</v>
      </c>
      <c r="L13" s="61">
        <v>100</v>
      </c>
      <c r="N13" s="61">
        <v>100</v>
      </c>
      <c r="P13" s="59">
        <f t="shared" si="1"/>
        <v>100</v>
      </c>
      <c r="Q13" s="61">
        <v>87.5</v>
      </c>
      <c r="R13" s="59"/>
    </row>
    <row r="14" spans="3:18" ht="15">
      <c r="C14" s="67">
        <f t="shared" si="0"/>
        <v>150</v>
      </c>
      <c r="D14" s="67">
        <v>150</v>
      </c>
      <c r="E14" s="67">
        <v>150</v>
      </c>
      <c r="F14" s="67">
        <v>150</v>
      </c>
      <c r="G14" s="67">
        <v>150</v>
      </c>
      <c r="H14" s="67">
        <v>125</v>
      </c>
      <c r="I14" s="67">
        <v>150</v>
      </c>
      <c r="J14" s="67">
        <v>150</v>
      </c>
      <c r="L14" s="61">
        <v>112.5</v>
      </c>
      <c r="N14" s="61">
        <v>112.5</v>
      </c>
      <c r="P14" s="59">
        <f t="shared" si="1"/>
        <v>125</v>
      </c>
      <c r="Q14" s="61">
        <v>100</v>
      </c>
      <c r="R14" s="59"/>
    </row>
    <row r="15" spans="3:18" ht="15">
      <c r="C15" s="67">
        <f t="shared" si="0"/>
        <v>175</v>
      </c>
      <c r="F15" s="67">
        <v>175</v>
      </c>
      <c r="H15" s="67">
        <v>150</v>
      </c>
      <c r="I15" s="67">
        <v>175</v>
      </c>
      <c r="J15" s="67">
        <v>175</v>
      </c>
      <c r="L15" s="61">
        <v>125</v>
      </c>
      <c r="N15" s="61">
        <v>125</v>
      </c>
      <c r="P15" s="59">
        <f t="shared" si="1"/>
        <v>150</v>
      </c>
      <c r="Q15" s="61">
        <v>125</v>
      </c>
      <c r="R15" s="59"/>
    </row>
    <row r="16" spans="3:18" ht="15">
      <c r="C16" s="67">
        <f t="shared" si="0"/>
        <v>200</v>
      </c>
      <c r="F16" s="67">
        <v>200</v>
      </c>
      <c r="H16" s="67">
        <v>175</v>
      </c>
      <c r="I16" s="67">
        <v>200</v>
      </c>
      <c r="J16" s="67">
        <v>200</v>
      </c>
      <c r="L16" s="61">
        <v>150</v>
      </c>
      <c r="N16" s="61">
        <v>150</v>
      </c>
      <c r="P16" s="59">
        <f t="shared" si="1"/>
        <v>175</v>
      </c>
      <c r="Q16" s="61">
        <v>150</v>
      </c>
      <c r="R16" s="59"/>
    </row>
    <row r="17" spans="3:18" ht="15">
      <c r="C17" s="67">
        <f t="shared" si="0"/>
        <v>225</v>
      </c>
      <c r="F17" s="67">
        <v>225</v>
      </c>
      <c r="H17" s="67">
        <v>200</v>
      </c>
      <c r="I17" s="67">
        <v>225</v>
      </c>
      <c r="J17" s="67">
        <v>225</v>
      </c>
      <c r="L17" s="61">
        <f>IF(D3=240,75,70)</f>
        <v>70</v>
      </c>
      <c r="N17" s="61">
        <v>70</v>
      </c>
      <c r="P17" s="59">
        <f t="shared" si="1"/>
        <v>200</v>
      </c>
      <c r="Q17" s="61">
        <v>175</v>
      </c>
      <c r="R17" s="59"/>
    </row>
    <row r="18" spans="3:18" ht="15">
      <c r="C18" s="67">
        <f t="shared" si="0"/>
        <v>250</v>
      </c>
      <c r="D18" s="67">
        <v>50</v>
      </c>
      <c r="F18" s="67">
        <v>250</v>
      </c>
      <c r="H18" s="67">
        <v>225</v>
      </c>
      <c r="I18" s="67">
        <v>250</v>
      </c>
      <c r="J18" s="67">
        <v>250</v>
      </c>
      <c r="L18" s="61">
        <v>175</v>
      </c>
      <c r="N18" s="61">
        <v>175</v>
      </c>
      <c r="P18" s="59">
        <f t="shared" si="1"/>
        <v>225</v>
      </c>
      <c r="Q18" s="61">
        <v>200</v>
      </c>
      <c r="R18" s="59"/>
    </row>
    <row r="19" spans="3:18" ht="15">
      <c r="C19" s="67">
        <f t="shared" si="0"/>
        <v>300</v>
      </c>
      <c r="D19" s="67">
        <v>75</v>
      </c>
      <c r="F19" s="67">
        <v>300</v>
      </c>
      <c r="H19" s="67">
        <v>250</v>
      </c>
      <c r="I19" s="67">
        <v>275</v>
      </c>
      <c r="J19" s="67">
        <v>300</v>
      </c>
      <c r="L19" s="61">
        <v>200</v>
      </c>
      <c r="N19" s="61">
        <v>200</v>
      </c>
      <c r="P19" s="59">
        <f t="shared" si="1"/>
        <v>250</v>
      </c>
      <c r="Q19" s="61">
        <v>225</v>
      </c>
      <c r="R19" s="59"/>
    </row>
    <row r="20" spans="4:18" ht="15">
      <c r="D20" s="67">
        <v>100</v>
      </c>
      <c r="H20" s="67">
        <v>275</v>
      </c>
      <c r="I20" s="67">
        <v>300</v>
      </c>
      <c r="J20" s="67">
        <v>350</v>
      </c>
      <c r="L20" s="61">
        <v>225</v>
      </c>
      <c r="N20" s="61">
        <v>225</v>
      </c>
      <c r="P20" s="59">
        <f t="shared" si="1"/>
        <v>275</v>
      </c>
      <c r="Q20" s="61">
        <v>250</v>
      </c>
      <c r="R20" s="59"/>
    </row>
    <row r="21" spans="4:18" ht="15">
      <c r="D21" s="67">
        <v>125</v>
      </c>
      <c r="H21" s="67">
        <v>300</v>
      </c>
      <c r="J21" s="67">
        <v>400</v>
      </c>
      <c r="L21" s="61">
        <v>250</v>
      </c>
      <c r="N21" s="61">
        <v>250</v>
      </c>
      <c r="P21" s="59">
        <f t="shared" si="1"/>
        <v>300</v>
      </c>
      <c r="Q21" s="61">
        <v>275</v>
      </c>
      <c r="R21" s="59"/>
    </row>
    <row r="22" spans="4:18" ht="15">
      <c r="D22" s="67">
        <v>150</v>
      </c>
      <c r="J22" s="67">
        <v>450</v>
      </c>
      <c r="L22" s="61">
        <v>300</v>
      </c>
      <c r="N22" s="61">
        <v>300</v>
      </c>
      <c r="P22" s="59">
        <f t="shared" si="1"/>
        <v>62.5</v>
      </c>
      <c r="Q22" s="61">
        <v>300</v>
      </c>
      <c r="R22" s="59"/>
    </row>
    <row r="23" spans="4:18" ht="15">
      <c r="D23" s="67">
        <v>175</v>
      </c>
      <c r="J23" s="67">
        <v>500</v>
      </c>
      <c r="L23" s="61">
        <v>275</v>
      </c>
      <c r="N23" s="61">
        <v>275</v>
      </c>
      <c r="P23" s="59">
        <f t="shared" si="1"/>
        <v>87.5</v>
      </c>
      <c r="Q23" s="61">
        <v>62.5</v>
      </c>
      <c r="R23" s="59"/>
    </row>
    <row r="24" spans="4:18" ht="15">
      <c r="D24" s="67">
        <v>200</v>
      </c>
      <c r="J24" s="67">
        <v>550</v>
      </c>
      <c r="L24" s="61">
        <v>325</v>
      </c>
      <c r="N24" s="61">
        <v>325</v>
      </c>
      <c r="P24" s="59">
        <f t="shared" si="1"/>
        <v>100</v>
      </c>
      <c r="Q24" s="61">
        <v>87.5</v>
      </c>
      <c r="R24" s="59"/>
    </row>
    <row r="25" spans="4:18" ht="15">
      <c r="D25" s="67">
        <v>250</v>
      </c>
      <c r="J25" s="67">
        <v>600</v>
      </c>
      <c r="L25" s="61">
        <v>350</v>
      </c>
      <c r="N25" s="61">
        <v>350</v>
      </c>
      <c r="P25" s="59">
        <f t="shared" si="1"/>
        <v>125</v>
      </c>
      <c r="Q25" s="61">
        <v>100</v>
      </c>
      <c r="R25" s="59"/>
    </row>
    <row r="26" spans="4:18" ht="15">
      <c r="D26" s="67">
        <v>300</v>
      </c>
      <c r="L26" s="61">
        <v>375</v>
      </c>
      <c r="N26" s="61">
        <v>375</v>
      </c>
      <c r="P26" s="59">
        <f t="shared" si="1"/>
        <v>150</v>
      </c>
      <c r="Q26" s="61">
        <v>125</v>
      </c>
      <c r="R26" s="59"/>
    </row>
    <row r="27" spans="12:18" ht="15">
      <c r="L27" s="61">
        <v>400</v>
      </c>
      <c r="N27" s="61">
        <v>400</v>
      </c>
      <c r="P27" s="59">
        <f t="shared" si="1"/>
        <v>175</v>
      </c>
      <c r="Q27" s="61">
        <v>150</v>
      </c>
      <c r="R27" s="59"/>
    </row>
    <row r="28" spans="12:18" ht="15">
      <c r="L28" s="61">
        <v>450</v>
      </c>
      <c r="N28" s="61">
        <v>450</v>
      </c>
      <c r="P28" s="59">
        <f t="shared" si="1"/>
        <v>200</v>
      </c>
      <c r="Q28" s="61">
        <v>175</v>
      </c>
      <c r="R28" s="59"/>
    </row>
    <row r="29" spans="12:18" ht="15">
      <c r="L29" s="61">
        <v>500</v>
      </c>
      <c r="N29" s="61">
        <v>500</v>
      </c>
      <c r="P29" s="59">
        <f t="shared" si="1"/>
        <v>225</v>
      </c>
      <c r="Q29" s="61">
        <v>200</v>
      </c>
      <c r="R29" s="59"/>
    </row>
    <row r="30" spans="12:18" ht="15">
      <c r="L30" s="61">
        <v>550</v>
      </c>
      <c r="N30" s="61">
        <v>550</v>
      </c>
      <c r="P30" s="59">
        <f t="shared" si="1"/>
        <v>250</v>
      </c>
      <c r="Q30" s="61">
        <v>225</v>
      </c>
      <c r="R30" s="59"/>
    </row>
    <row r="31" spans="12:18" ht="15">
      <c r="L31" s="61">
        <v>600</v>
      </c>
      <c r="N31" s="61">
        <v>600</v>
      </c>
      <c r="P31" s="59">
        <f t="shared" si="1"/>
        <v>300</v>
      </c>
      <c r="Q31" s="61">
        <v>250</v>
      </c>
      <c r="R31" s="59"/>
    </row>
    <row r="32" spans="12:18" ht="15">
      <c r="L32" s="61">
        <v>650</v>
      </c>
      <c r="N32" s="61">
        <v>650</v>
      </c>
      <c r="P32" s="59">
        <f t="shared" si="1"/>
        <v>350</v>
      </c>
      <c r="Q32" s="61">
        <v>300</v>
      </c>
      <c r="R32" s="59"/>
    </row>
    <row r="33" spans="12:18" ht="15">
      <c r="L33" s="61">
        <v>700</v>
      </c>
      <c r="N33" s="61">
        <v>700</v>
      </c>
      <c r="P33" s="59">
        <f t="shared" si="1"/>
        <v>400</v>
      </c>
      <c r="Q33" s="61">
        <v>350</v>
      </c>
      <c r="R33" s="59"/>
    </row>
    <row r="34" spans="12:18" ht="15">
      <c r="L34" s="61">
        <v>725</v>
      </c>
      <c r="N34" s="61">
        <v>725</v>
      </c>
      <c r="P34" s="59">
        <f t="shared" si="1"/>
        <v>450</v>
      </c>
      <c r="Q34" s="61">
        <v>400</v>
      </c>
      <c r="R34" s="59"/>
    </row>
    <row r="35" spans="12:18" ht="15">
      <c r="L35" s="61">
        <v>750</v>
      </c>
      <c r="N35" s="61">
        <v>750</v>
      </c>
      <c r="P35" s="59">
        <f t="shared" si="1"/>
        <v>500</v>
      </c>
      <c r="Q35" s="61">
        <v>450</v>
      </c>
      <c r="R35" s="59"/>
    </row>
    <row r="36" spans="16:18" ht="15">
      <c r="P36" s="59">
        <f t="shared" si="1"/>
        <v>550</v>
      </c>
      <c r="Q36" s="61">
        <v>500</v>
      </c>
      <c r="R36" s="59"/>
    </row>
    <row r="37" spans="16:18" ht="15">
      <c r="P37" s="59">
        <f t="shared" si="1"/>
        <v>600</v>
      </c>
      <c r="Q37" s="61">
        <v>550</v>
      </c>
      <c r="R37" s="59"/>
    </row>
    <row r="38" spans="16:18" ht="15">
      <c r="P38" s="59">
        <f>IF($D$3=480,Q38,Q38)</f>
        <v>600</v>
      </c>
      <c r="Q38" s="61">
        <v>600</v>
      </c>
      <c r="R38" s="59"/>
    </row>
  </sheetData>
  <sheetProtection password="B068" sheet="1" objects="1" scenarios="1"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7"/>
  <sheetViews>
    <sheetView workbookViewId="0" topLeftCell="A13">
      <selection activeCell="P25" sqref="P25"/>
    </sheetView>
  </sheetViews>
  <sheetFormatPr defaultColWidth="11.421875" defaultRowHeight="15"/>
  <cols>
    <col min="2" max="3" width="11.421875" style="15" hidden="1" customWidth="1"/>
    <col min="4" max="4" width="14.7109375" style="4" hidden="1" customWidth="1"/>
    <col min="5" max="5" width="15.140625" style="4" hidden="1" customWidth="1"/>
    <col min="6" max="8" width="15.7109375" style="4" hidden="1" customWidth="1"/>
    <col min="9" max="13" width="11.421875" style="4" hidden="1" customWidth="1"/>
    <col min="14" max="14" width="11.421875" style="5" customWidth="1"/>
  </cols>
  <sheetData>
    <row r="1" spans="12:13" ht="15">
      <c r="L1" s="4">
        <v>240</v>
      </c>
      <c r="M1" s="4">
        <v>480</v>
      </c>
    </row>
    <row r="2" spans="9:13" ht="15">
      <c r="I2" s="17">
        <v>0.07</v>
      </c>
      <c r="L2" s="4">
        <v>75</v>
      </c>
      <c r="M2" s="4">
        <v>50</v>
      </c>
    </row>
    <row r="3" spans="9:13" ht="15">
      <c r="I3" s="4">
        <v>50</v>
      </c>
      <c r="L3" s="4">
        <v>100</v>
      </c>
      <c r="M3" s="4">
        <v>75</v>
      </c>
    </row>
    <row r="4" spans="4:13" ht="15">
      <c r="D4" s="4" t="s">
        <v>786</v>
      </c>
      <c r="E4" s="4" t="s">
        <v>787</v>
      </c>
      <c r="F4" s="4" t="s">
        <v>788</v>
      </c>
      <c r="G4" s="4" t="s">
        <v>789</v>
      </c>
      <c r="I4" s="4">
        <v>75</v>
      </c>
      <c r="M4" s="4">
        <v>100</v>
      </c>
    </row>
    <row r="5" spans="3:9" ht="15">
      <c r="C5" s="15">
        <f>IF(AND($C$23=240,$C$25="no"),D5,IF(AND($C$23=480,$C$25="no"),E5,IF(AND($C$23=240,$C$25="si"),F5,IF(AND($C$23=480,$C$25="si"),G5,""))))</f>
        <v>50</v>
      </c>
      <c r="D5" s="4">
        <v>75</v>
      </c>
      <c r="E5" s="4">
        <v>50</v>
      </c>
      <c r="F5" s="4">
        <v>50</v>
      </c>
      <c r="G5" s="4">
        <v>50</v>
      </c>
      <c r="I5" s="4">
        <v>100</v>
      </c>
    </row>
    <row r="6" spans="3:9" ht="15">
      <c r="C6" s="15">
        <f aca="true" t="shared" si="0" ref="C6:C12">IF(AND($C$23=240,$C$25="no"),D6,IF(AND($C$23=480,$C$25="no"),E6,IF(AND($C$23=240,$C$25="si"),F6,IF(AND($C$23=480,$C$25="si"),G6,""))))</f>
        <v>75</v>
      </c>
      <c r="D6" s="4">
        <v>100</v>
      </c>
      <c r="E6" s="4">
        <v>75</v>
      </c>
      <c r="F6" s="4">
        <v>75</v>
      </c>
      <c r="G6" s="4">
        <v>75</v>
      </c>
      <c r="I6" s="4">
        <v>125</v>
      </c>
    </row>
    <row r="7" spans="3:9" ht="15">
      <c r="C7" s="15">
        <f t="shared" si="0"/>
        <v>100</v>
      </c>
      <c r="E7" s="4">
        <v>100</v>
      </c>
      <c r="F7" s="4">
        <v>100</v>
      </c>
      <c r="G7" s="4">
        <v>100</v>
      </c>
      <c r="I7" s="4">
        <v>150</v>
      </c>
    </row>
    <row r="8" spans="3:9" ht="15">
      <c r="C8" s="15">
        <f t="shared" si="0"/>
        <v>125</v>
      </c>
      <c r="F8" s="4">
        <v>125</v>
      </c>
      <c r="G8" s="4">
        <v>125</v>
      </c>
      <c r="I8" s="4">
        <v>200</v>
      </c>
    </row>
    <row r="9" spans="3:9" ht="15">
      <c r="C9" s="15">
        <f t="shared" si="0"/>
        <v>150</v>
      </c>
      <c r="F9" s="4">
        <v>150</v>
      </c>
      <c r="G9" s="4">
        <v>150</v>
      </c>
      <c r="I9" s="4">
        <v>250</v>
      </c>
    </row>
    <row r="10" spans="3:9" ht="15">
      <c r="C10" s="15">
        <f t="shared" si="0"/>
        <v>200</v>
      </c>
      <c r="F10" s="4">
        <v>200</v>
      </c>
      <c r="G10" s="4">
        <v>200</v>
      </c>
      <c r="I10" s="4">
        <v>300</v>
      </c>
    </row>
    <row r="11" spans="3:9" ht="15">
      <c r="C11" s="15">
        <f t="shared" si="0"/>
        <v>250</v>
      </c>
      <c r="F11" s="4">
        <v>250</v>
      </c>
      <c r="G11" s="4">
        <v>250</v>
      </c>
      <c r="I11" s="4">
        <v>50</v>
      </c>
    </row>
    <row r="12" spans="3:9" ht="15">
      <c r="C12" s="15">
        <f t="shared" si="0"/>
        <v>300</v>
      </c>
      <c r="F12" s="4">
        <v>300</v>
      </c>
      <c r="G12" s="4">
        <v>300</v>
      </c>
      <c r="I12" s="4">
        <v>75</v>
      </c>
    </row>
    <row r="13" ht="15">
      <c r="I13" s="4">
        <v>100</v>
      </c>
    </row>
    <row r="14" ht="15">
      <c r="I14" s="4">
        <v>125</v>
      </c>
    </row>
    <row r="15" ht="15">
      <c r="I15" s="4">
        <v>150</v>
      </c>
    </row>
    <row r="16" ht="15">
      <c r="I16" s="4">
        <v>175</v>
      </c>
    </row>
    <row r="17" ht="15">
      <c r="I17" s="4">
        <v>200</v>
      </c>
    </row>
    <row r="18" ht="15">
      <c r="I18" s="4">
        <v>250</v>
      </c>
    </row>
    <row r="19" ht="15">
      <c r="I19" s="4">
        <v>300</v>
      </c>
    </row>
    <row r="22" ht="15">
      <c r="B22" s="15" t="s">
        <v>353</v>
      </c>
    </row>
    <row r="23" spans="2:3" ht="15">
      <c r="B23" s="15" t="s">
        <v>356</v>
      </c>
      <c r="C23" s="15">
        <f>bancos!B28</f>
        <v>480</v>
      </c>
    </row>
    <row r="24" spans="2:3" ht="15">
      <c r="B24" s="15" t="s">
        <v>354</v>
      </c>
      <c r="C24" s="15" t="s">
        <v>345</v>
      </c>
    </row>
    <row r="25" spans="2:3" ht="15">
      <c r="B25" s="15" t="s">
        <v>359</v>
      </c>
      <c r="C25" s="15" t="str">
        <f>bancos!D28</f>
        <v>Si</v>
      </c>
    </row>
    <row r="26" spans="2:3" ht="15">
      <c r="B26" s="15" t="s">
        <v>363</v>
      </c>
      <c r="C26" s="15" t="s">
        <v>118</v>
      </c>
    </row>
    <row r="27" spans="2:3" ht="15">
      <c r="B27" s="15" t="s">
        <v>364</v>
      </c>
      <c r="C27" s="15">
        <f>bancos!F28</f>
        <v>100</v>
      </c>
    </row>
  </sheetData>
  <sheetProtection password="B068" sheet="1" objects="1" scenarios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D22" sqref="D22"/>
    </sheetView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2019-03-06T00:32:38Z</dcterms:created>
  <dcterms:modified xsi:type="dcterms:W3CDTF">2020-04-24T14:40:14Z</dcterms:modified>
  <cp:category/>
  <cp:version/>
  <cp:contentType/>
  <cp:contentStatus/>
</cp:coreProperties>
</file>