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firstSheet="1" activeTab="1"/>
  </bookViews>
  <sheets>
    <sheet name="slec adol" sheetId="1" state="hidden" r:id="rId1"/>
    <sheet name="adol3" sheetId="2" r:id="rId2"/>
    <sheet name="MXP (2)" sheetId="3" state="hidden" r:id="rId3"/>
    <sheet name="Hoja3" sheetId="4" state="hidden" r:id="rId4"/>
    <sheet name="Hoja4" sheetId="5" state="hidden" r:id="rId5"/>
    <sheet name="Hoja1" sheetId="6" r:id="rId6"/>
  </sheets>
  <definedNames>
    <definedName name="_xlnm._FilterDatabase" localSheetId="2" hidden="1">'MXP (2)'!$A$3:$C$25</definedName>
    <definedName name="_xlnm.Print_Area" localSheetId="2">#REF!</definedName>
    <definedName name="_xlnm.Print_Area">#REF!</definedName>
    <definedName name="_xlnm.Print_Titles">#N/A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W26" i="1" l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O26" i="1"/>
  <c r="L26" i="1" s="1"/>
  <c r="O25" i="1"/>
  <c r="L25" i="1" s="1"/>
  <c r="O24" i="1"/>
  <c r="L24" i="1" s="1"/>
  <c r="O23" i="1"/>
  <c r="L23" i="1" s="1"/>
  <c r="O22" i="1"/>
  <c r="L22" i="1" s="1"/>
  <c r="O21" i="1"/>
  <c r="L21" i="1" s="1"/>
  <c r="O20" i="1"/>
  <c r="L20" i="1" s="1"/>
  <c r="O19" i="1"/>
  <c r="L19" i="1" s="1"/>
  <c r="O18" i="1"/>
  <c r="L18" i="1" s="1"/>
  <c r="O17" i="1"/>
  <c r="L17" i="1" s="1"/>
  <c r="O16" i="1"/>
  <c r="L16" i="1" s="1"/>
  <c r="O15" i="1"/>
  <c r="L15" i="1" s="1"/>
  <c r="O14" i="1"/>
  <c r="L14" i="1" s="1"/>
  <c r="O13" i="1"/>
  <c r="L13" i="1" s="1"/>
  <c r="O12" i="1"/>
  <c r="L12" i="1" s="1"/>
  <c r="O11" i="1"/>
  <c r="L11" i="1" s="1"/>
  <c r="O10" i="1"/>
  <c r="L10" i="1" s="1"/>
  <c r="O9" i="1"/>
  <c r="L9" i="1" s="1"/>
  <c r="O8" i="1"/>
  <c r="L8" i="1" s="1"/>
  <c r="O7" i="1"/>
  <c r="L7" i="1" s="1"/>
  <c r="O6" i="1"/>
  <c r="L6" i="1" s="1"/>
  <c r="O5" i="1"/>
  <c r="L5" i="1" s="1"/>
  <c r="C5" i="1"/>
  <c r="D5" i="1" s="1"/>
  <c r="C4" i="1"/>
  <c r="D4" i="1" s="1"/>
  <c r="I14" i="1" s="1"/>
  <c r="I12" i="1" l="1"/>
  <c r="I7" i="1"/>
  <c r="I15" i="1"/>
  <c r="I8" i="1"/>
  <c r="I11" i="1"/>
  <c r="I13" i="1"/>
  <c r="I9" i="1"/>
  <c r="I6" i="1"/>
  <c r="I10" i="1"/>
  <c r="C7" i="1"/>
  <c r="E16" i="2" s="1"/>
  <c r="D16" i="2" l="1"/>
  <c r="I14" i="2"/>
  <c r="I16" i="2" s="1"/>
  <c r="Q14" i="2"/>
  <c r="G14" i="2" s="1"/>
  <c r="G16" i="2" s="1"/>
  <c r="Q13" i="2"/>
  <c r="F14" i="2" s="1"/>
  <c r="F16" i="2" s="1"/>
  <c r="Q12" i="2"/>
  <c r="H14" i="2" s="1"/>
  <c r="H16" i="2" s="1"/>
  <c r="E14" i="2"/>
  <c r="D14" i="2"/>
  <c r="J14" i="2" s="1"/>
</calcChain>
</file>

<file path=xl/sharedStrings.xml><?xml version="1.0" encoding="utf-8"?>
<sst xmlns="http://schemas.openxmlformats.org/spreadsheetml/2006/main" count="383" uniqueCount="145">
  <si>
    <t>Código</t>
  </si>
  <si>
    <t>Ajuste</t>
  </si>
  <si>
    <t>(A)</t>
  </si>
  <si>
    <t>Tensión</t>
  </si>
  <si>
    <t>(HP)</t>
  </si>
  <si>
    <t>motortrifásico</t>
  </si>
  <si>
    <t>V</t>
  </si>
  <si>
    <t>ca</t>
  </si>
  <si>
    <t>100-250</t>
  </si>
  <si>
    <t>-</t>
  </si>
  <si>
    <t>1.7...2.3</t>
  </si>
  <si>
    <t>2.3...3.1</t>
  </si>
  <si>
    <t>3.1...4.2</t>
  </si>
  <si>
    <t>4.2...5.7</t>
  </si>
  <si>
    <t>5.7...7.6</t>
  </si>
  <si>
    <t>7.6...10</t>
  </si>
  <si>
    <t>10...13</t>
  </si>
  <si>
    <t>13...16</t>
  </si>
  <si>
    <t>16…20</t>
  </si>
  <si>
    <t>20...24</t>
  </si>
  <si>
    <t>24...29</t>
  </si>
  <si>
    <t>1...1.3</t>
  </si>
  <si>
    <t>1.3...1.7</t>
  </si>
  <si>
    <t>250-500 V
c.a./c.d.</t>
  </si>
  <si>
    <t>potencia del motor monifásico</t>
  </si>
  <si>
    <t>1/4</t>
  </si>
  <si>
    <t>1/3</t>
  </si>
  <si>
    <t>1/2</t>
  </si>
  <si>
    <t>3/4</t>
  </si>
  <si>
    <t>1</t>
  </si>
  <si>
    <t>1 ½</t>
  </si>
  <si>
    <t>2</t>
  </si>
  <si>
    <t>1 ½ … 2</t>
  </si>
  <si>
    <t>3</t>
  </si>
  <si>
    <t>5</t>
  </si>
  <si>
    <t>7.5</t>
  </si>
  <si>
    <t>10</t>
  </si>
  <si>
    <t>15</t>
  </si>
  <si>
    <t>20</t>
  </si>
  <si>
    <t>1.- tensión de la bobina</t>
  </si>
  <si>
    <t>tensión de la bobina</t>
  </si>
  <si>
    <t>ajuste</t>
  </si>
  <si>
    <t>2.- Rango de ajuste (Amp)</t>
  </si>
  <si>
    <t>1.- Tensión de la bobina Vca/Vcd</t>
  </si>
  <si>
    <t xml:space="preserve">250-500 </t>
  </si>
  <si>
    <t>2.- Rango de ajuste</t>
  </si>
  <si>
    <t>busqueda</t>
  </si>
  <si>
    <t>Descripción</t>
  </si>
  <si>
    <t xml:space="preserve">Arrancador a tensión plena modelo </t>
  </si>
  <si>
    <t xml:space="preserve">con ajuste de corriente de </t>
  </si>
  <si>
    <t xml:space="preserve"> amp y tensión de la bobina de </t>
  </si>
  <si>
    <t>250-500 Vc.a./c.d.</t>
  </si>
  <si>
    <t>100-250 Vc.a./c.d.</t>
  </si>
  <si>
    <t>Potencia de motor trifásico en HP (230Vca)</t>
  </si>
  <si>
    <t>Potencia de motor trifásico en HP  (460Vca)</t>
  </si>
  <si>
    <t>Precio</t>
  </si>
  <si>
    <t>ADOL3-230V-2.3A</t>
  </si>
  <si>
    <t>ADOL3-230V-3.1A</t>
  </si>
  <si>
    <t>ADOL3-230V-4.2A</t>
  </si>
  <si>
    <t>ADOL3-230V-5.7A</t>
  </si>
  <si>
    <t>ADOL3-230V-7.6A</t>
  </si>
  <si>
    <t>ADOL3-230V-10A</t>
  </si>
  <si>
    <t>ADOL3-230V-13A</t>
  </si>
  <si>
    <t>ADOL3-230V-16A</t>
  </si>
  <si>
    <t>ADOL3-230V-20A</t>
  </si>
  <si>
    <t>ADOL3-230V-24A</t>
  </si>
  <si>
    <t>ADOL3-230V-29A</t>
  </si>
  <si>
    <t>ADOL3-460V-1.3A</t>
  </si>
  <si>
    <t>ADOL3-460V-1.7A</t>
  </si>
  <si>
    <t>ADOL3-460V-2.3A</t>
  </si>
  <si>
    <t>ADOL3-460V-3.1A</t>
  </si>
  <si>
    <t>ADOL3-460V-4.2A</t>
  </si>
  <si>
    <t>ADOL3-460V-5.7A</t>
  </si>
  <si>
    <t>ADOL3-460V-10A</t>
  </si>
  <si>
    <t>ADOL3-460V-13A</t>
  </si>
  <si>
    <t>ADOL3-460V-16A</t>
  </si>
  <si>
    <t>ADOL3-460V-24A</t>
  </si>
  <si>
    <t>ADOL3-460V-29A</t>
  </si>
  <si>
    <t>Precio de venta</t>
  </si>
  <si>
    <t xml:space="preserve">2.- Selecciona el rango de ajuste </t>
  </si>
  <si>
    <t xml:space="preserve"> HP</t>
  </si>
  <si>
    <t>Potencia de motor monofásico en HP (en 127Vca)</t>
  </si>
  <si>
    <t>Protección a motor monofásico en HP  (en 220Vca)</t>
  </si>
  <si>
    <t>Instrucciones</t>
  </si>
  <si>
    <t>1.- Selecciona la tensión de operación de la bobina</t>
  </si>
  <si>
    <t>Arrancador a tensión plena modelo ADOL3-230V-2.3A con ajuste de corriente de 1.7...2.3 amp y tensión de la bobina de 100-250 Vc.a./c.d.</t>
  </si>
  <si>
    <t>Arrancador a tensión plena modelo ADOL3-230V-3.1A con ajuste de corriente de 2.3...3.1 amp y tensión de la bobina de 100-250 Vc.a./c.d.</t>
  </si>
  <si>
    <t>Arrancador a tensión plena modelo ADOL3-230V-4.2A con ajuste de corriente de 3.1...4.2 amp y tensión de la bobina de 100-250 Vc.a./c.d.</t>
  </si>
  <si>
    <t>Arrancador a tensión plena modelo ADOL3-230V-5.7A con ajuste de corriente de 4.2...5.7 amp y tensión de la bobina de 100-250 Vc.a./c.d.</t>
  </si>
  <si>
    <t>Arrancador a tensión plena modelo ADOL3-230V-7.6A con ajuste de corriente de 5.7...7.6 amp y tensión de la bobina de 100-250 Vc.a./c.d.</t>
  </si>
  <si>
    <t>Arrancador a tensión plena modelo ADOL3-230V-10A con ajuste de corriente de 7.6...10 amp y tensión de la bobina de 100-250 Vc.a./c.d.</t>
  </si>
  <si>
    <t>Arrancador a tensión plena modelo ADOL3-230V-13A con ajuste de corriente de 10...13 amp y tensión de la bobina de 100-250 Vc.a./c.d.</t>
  </si>
  <si>
    <t>Arrancador a tensión plena modelo ADOL3-230V-16A con ajuste de corriente de 13...16 amp y tensión de la bobina de 100-250 Vc.a./c.d.</t>
  </si>
  <si>
    <t>Arrancador a tensión plena modelo ADOL3-230V-20A con ajuste de corriente de 16…20 amp y tensión de la bobina de 100-250 Vc.a./c.d.</t>
  </si>
  <si>
    <t>Arrancador a tensión plena modelo ADOL3-230V-24A con ajuste de corriente de 20...24 amp y tensión de la bobina de 100-250 Vc.a./c.d.</t>
  </si>
  <si>
    <t>Arrancador a tensión plena modelo ADOL3-230V-29A con ajuste de corriente de 24...29 amp y tensión de la bobina de 100-250 Vc.a./c.d.</t>
  </si>
  <si>
    <t>Arrancador a tensión plena modelo ADOL3-460V-1.3A con ajuste de corriente de 1...1.3 amp y tensión de la bobina de 250-500 Vc.a./c.d.</t>
  </si>
  <si>
    <t>Arrancador a tensión plena modelo ADOL3-460V-1.7A con ajuste de corriente de 1.3...1.7 amp y tensión de la bobina de 250-500 V
c.a./c.d.</t>
  </si>
  <si>
    <t>Arrancador a tensión plena modelo ADOL3-460V-2.3A con ajuste de corriente de 1.7...2.3 amp y tensión de la bobina de 250-500 V
c.a./c.d.</t>
  </si>
  <si>
    <t>Arrancador a tensión plena modelo ADOL3-460V-3.1A con ajuste de corriente de 2.3...3.1 amp y tensión de la bobina de 250-500 V
c.a./c.d.</t>
  </si>
  <si>
    <t>Arrancador a tensión plena modelo ADOL3-460V-4.2A con ajuste de corriente de 3.1...4.2 amp y tensión de la bobina de 250-500 V
c.a./c.d.</t>
  </si>
  <si>
    <t>Arrancador a tensión plena modelo ADOL3-460V-5.7A con ajuste de corriente de 4.2...5.7 amp y tensión de la bobina de 250-500 V
c.a./c.d.</t>
  </si>
  <si>
    <t>Arrancador a tensión plena modelo ADOL3-460V-10A con ajuste de corriente de 7.6...10 amp y tensión de la bobina de 250-500 V
c.a./c.d.</t>
  </si>
  <si>
    <t>Arrancador a tensión plena modelo ADOL3-460V-13A con ajuste de corriente de 10...13 amp y tensión de la bobina de 250-500 V
c.a./c.d.</t>
  </si>
  <si>
    <t>Arrancador a tensión plena modelo ADOL3-460V-16A con ajuste de corriente de 13...16 amp y tensión de la bobina de 250-500 V
c.a./c.d.</t>
  </si>
  <si>
    <t>Arrancador a tensión plena modelo ADOL3-460V-24A con ajuste de corriente de 20...24 amp y tensión de la bobina de 250-500 V
c.a./c.d.</t>
  </si>
  <si>
    <t>Arrancador a tensión plena modelo ADOL3-460V-29A con ajuste de corriente de 24...29 amp y tensión de la bobina de 250-500 V
c.a./c.d.</t>
  </si>
  <si>
    <t>Código Nuevo</t>
  </si>
  <si>
    <t>Código Anterior</t>
  </si>
  <si>
    <t>ADOL2-230V-2.3A</t>
  </si>
  <si>
    <t>ADOL2-230V-3.1A</t>
  </si>
  <si>
    <t>ADOL2-230V-4.2A</t>
  </si>
  <si>
    <t>ADOL2-230V-5.7A</t>
  </si>
  <si>
    <t>ADOL2-230V-7.6A</t>
  </si>
  <si>
    <t>ADOL2-230V-10A</t>
  </si>
  <si>
    <t>ADOL2-230V-13A</t>
  </si>
  <si>
    <t>ADOL2-230V-16A</t>
  </si>
  <si>
    <t>ADOL2-230V-20A</t>
  </si>
  <si>
    <t>ADOL2-230V-24A</t>
  </si>
  <si>
    <t>ADOL2-230V-29A</t>
  </si>
  <si>
    <t>ADOL2-460V-1.3A</t>
  </si>
  <si>
    <t>ADOL2-460V-1.7A</t>
  </si>
  <si>
    <t>ADOL2-460V-2.3A</t>
  </si>
  <si>
    <t>ADOL2-460V-3.1A</t>
  </si>
  <si>
    <t>ADOL2-460V-4.2A</t>
  </si>
  <si>
    <t>ADOL2-460V-5.7A</t>
  </si>
  <si>
    <t>ADOL2-460V-10A</t>
  </si>
  <si>
    <t>ADOL2-460V-13A</t>
  </si>
  <si>
    <t>ADOL2-460V-16A</t>
  </si>
  <si>
    <t>ADOL2-460V-24A</t>
  </si>
  <si>
    <t>ADOL2-460V-29A</t>
  </si>
  <si>
    <t>Copyright. 2020. Derechos Reservados.  Alianza Eléctrica, SA de CV   Prohibida su reproducción total o parcial sin autorización de Alianza Eléctrica.  Reg. IMPI 0198687</t>
  </si>
  <si>
    <t>2.3 a 3.1</t>
  </si>
  <si>
    <t>3.1 a 4.2</t>
  </si>
  <si>
    <t>4.2 a 5.7</t>
  </si>
  <si>
    <t>5.7 a 7.6</t>
  </si>
  <si>
    <t>7.6 a 10</t>
  </si>
  <si>
    <t>10 a 13</t>
  </si>
  <si>
    <t>13 a 16</t>
  </si>
  <si>
    <t>20 a 24</t>
  </si>
  <si>
    <t>24 a 29</t>
  </si>
  <si>
    <t>1 a 1.3</t>
  </si>
  <si>
    <t>1.3 a 1.7</t>
  </si>
  <si>
    <t>1.7 a 2.3</t>
  </si>
  <si>
    <t>16 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</si>
</sst>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 * #,##0.00_ ;_ * \-#,##0.00_ ;_ * &quot;-&quot;??_ ;_ @_ "/>
    <numFmt numFmtId="166" formatCode="_(&quot;$&quot;* #,##0.00_);_(&quot;$&quot;* \(#,##0.00\);_(&quot;$&quot;* &quot;-&quot;??_);_(@_)"/>
    <numFmt numFmtId="167" formatCode="[$$-409]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10"/>
      <name val="Tahoma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b/>
      <sz val="9"/>
      <name val="Calibri Light"/>
      <family val="2"/>
    </font>
    <font>
      <b/>
      <sz val="11"/>
      <color theme="0"/>
      <name val="Calibri Light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viar Dreams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20" fillId="0" borderId="0"/>
    <xf numFmtId="0" fontId="21" fillId="0" borderId="0"/>
    <xf numFmtId="167" fontId="1" fillId="0" borderId="0"/>
    <xf numFmtId="0" fontId="22" fillId="0" borderId="0"/>
    <xf numFmtId="0" fontId="23" fillId="0" borderId="0">
      <alignment horizontal="right" vertical="top"/>
    </xf>
  </cellStyleXfs>
  <cellXfs count="50">
    <xf numFmtId="0" fontId="0" fillId="0" borderId="0" xfId="0"/>
    <xf numFmtId="1" fontId="0" fillId="0" borderId="0" xfId="0" applyNumberFormat="1" applyAlignment="1">
      <alignment horizontal="center"/>
    </xf>
    <xf numFmtId="0" fontId="18" fillId="0" borderId="0" xfId="0" applyFont="1" applyProtection="1">
      <protection hidden="1"/>
    </xf>
    <xf numFmtId="2" fontId="19" fillId="0" borderId="0" xfId="1" applyNumberFormat="1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Alignment="1" applyProtection="1">
      <alignment wrapText="1"/>
      <protection hidden="1"/>
    </xf>
    <xf numFmtId="0" fontId="26" fillId="0" borderId="0" xfId="0" applyFont="1" applyProtection="1">
      <protection hidden="1"/>
    </xf>
    <xf numFmtId="0" fontId="25" fillId="0" borderId="0" xfId="0" applyFont="1"/>
    <xf numFmtId="0" fontId="27" fillId="0" borderId="0" xfId="0" applyFont="1" applyAlignment="1" applyProtection="1">
      <alignment wrapText="1"/>
      <protection hidden="1"/>
    </xf>
    <xf numFmtId="0" fontId="26" fillId="0" borderId="13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>
      <alignment horizontal="center" vertical="center"/>
    </xf>
    <xf numFmtId="0" fontId="28" fillId="35" borderId="11" xfId="0" applyFont="1" applyFill="1" applyBorder="1" applyAlignment="1" applyProtection="1">
      <alignment horizontal="center" vertical="center" wrapText="1"/>
      <protection hidden="1"/>
    </xf>
    <xf numFmtId="0" fontId="28" fillId="35" borderId="12" xfId="0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center" vertical="center" wrapText="1"/>
      <protection hidden="1"/>
    </xf>
    <xf numFmtId="0" fontId="25" fillId="37" borderId="0" xfId="0" applyFont="1" applyFill="1" applyAlignment="1">
      <alignment vertical="center"/>
    </xf>
    <xf numFmtId="0" fontId="29" fillId="36" borderId="10" xfId="0" applyFont="1" applyFill="1" applyBorder="1" applyAlignment="1" applyProtection="1">
      <alignment horizontal="center" vertical="center" wrapText="1"/>
      <protection hidden="1"/>
    </xf>
    <xf numFmtId="0" fontId="29" fillId="37" borderId="11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 applyProtection="1">
      <alignment horizontal="center" vertical="center" wrapText="1"/>
      <protection hidden="1"/>
    </xf>
    <xf numFmtId="0" fontId="28" fillId="35" borderId="14" xfId="0" applyFont="1" applyFill="1" applyBorder="1" applyAlignment="1" applyProtection="1">
      <alignment horizontal="center" vertical="center" wrapText="1"/>
      <protection hidden="1"/>
    </xf>
    <xf numFmtId="0" fontId="26" fillId="35" borderId="15" xfId="0" applyFont="1" applyFill="1" applyBorder="1" applyAlignment="1" applyProtection="1">
      <alignment horizontal="center" vertical="center" wrapText="1"/>
      <protection hidden="1"/>
    </xf>
    <xf numFmtId="0" fontId="26" fillId="35" borderId="23" xfId="0" applyFont="1" applyFill="1" applyBorder="1" applyAlignment="1" applyProtection="1">
      <alignment horizontal="center" vertical="center" wrapText="1"/>
      <protection hidden="1"/>
    </xf>
    <xf numFmtId="44" fontId="27" fillId="35" borderId="19" xfId="1" applyFont="1" applyFill="1" applyBorder="1" applyAlignment="1" applyProtection="1">
      <alignment horizontal="center" vertical="center"/>
      <protection hidden="1"/>
    </xf>
    <xf numFmtId="44" fontId="27" fillId="35" borderId="24" xfId="1" applyFont="1" applyFill="1" applyBorder="1" applyAlignment="1" applyProtection="1">
      <alignment horizontal="center" vertical="center"/>
      <protection hidden="1"/>
    </xf>
    <xf numFmtId="0" fontId="25" fillId="35" borderId="15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0" fontId="26" fillId="0" borderId="18" xfId="0" applyFont="1" applyBorder="1" applyAlignment="1" applyProtection="1">
      <alignment horizontal="center" vertical="center" wrapText="1"/>
      <protection locked="0" hidden="1"/>
    </xf>
    <xf numFmtId="0" fontId="26" fillId="0" borderId="20" xfId="0" applyFont="1" applyBorder="1" applyAlignment="1" applyProtection="1">
      <alignment horizontal="center" vertical="center" wrapText="1"/>
      <protection locked="0" hidden="1"/>
    </xf>
    <xf numFmtId="0" fontId="26" fillId="0" borderId="21" xfId="0" applyFont="1" applyBorder="1" applyAlignment="1" applyProtection="1">
      <alignment horizontal="center" vertical="center" wrapText="1"/>
      <protection locked="0" hidden="1"/>
    </xf>
    <xf numFmtId="0" fontId="26" fillId="0" borderId="16" xfId="0" applyFont="1" applyBorder="1" applyAlignment="1" applyProtection="1">
      <alignment horizontal="center" vertical="center" wrapText="1"/>
      <protection locked="0" hidden="1"/>
    </xf>
    <xf numFmtId="0" fontId="26" fillId="0" borderId="17" xfId="0" applyFont="1" applyBorder="1" applyAlignment="1" applyProtection="1">
      <alignment horizontal="center" vertical="center" wrapText="1"/>
      <protection locked="0" hidden="1"/>
    </xf>
    <xf numFmtId="0" fontId="26" fillId="0" borderId="22" xfId="0" applyFont="1" applyBorder="1" applyAlignment="1" applyProtection="1">
      <alignment horizontal="center" vertical="center" wrapText="1"/>
      <protection locked="0" hidden="1"/>
    </xf>
    <xf numFmtId="0" fontId="26" fillId="0" borderId="0" xfId="0" applyFont="1" applyAlignment="1" applyProtection="1">
      <alignment horizontal="left" wrapText="1"/>
      <protection hidden="1"/>
    </xf>
    <xf numFmtId="1" fontId="24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Protection="1">
      <protection hidden="1"/>
    </xf>
    <xf numFmtId="2" fontId="30" fillId="0" borderId="0" xfId="1" applyNumberFormat="1" applyFont="1" applyProtection="1">
      <protection hidden="1"/>
    </xf>
    <xf numFmtId="0" fontId="31" fillId="33" borderId="0" xfId="0" applyFont="1" applyFill="1" applyAlignment="1" applyProtection="1">
      <alignment horizontal="center" vertical="center"/>
      <protection hidden="1"/>
    </xf>
    <xf numFmtId="0" fontId="31" fillId="34" borderId="0" xfId="0" applyFont="1" applyFill="1" applyAlignment="1" applyProtection="1">
      <alignment horizontal="center" vertical="center" wrapText="1"/>
      <protection hidden="1"/>
    </xf>
    <xf numFmtId="44" fontId="31" fillId="0" borderId="0" xfId="0" applyNumberFormat="1" applyFont="1" applyProtection="1">
      <protection hidden="1"/>
    </xf>
    <xf numFmtId="0" fontId="16" fillId="0" borderId="0" xfId="0" applyFont="1" applyProtection="1">
      <protection hidden="1"/>
    </xf>
    <xf numFmtId="0" fontId="28" fillId="35" borderId="25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wrapText="1"/>
      <protection hidden="1"/>
    </xf>
    <xf numFmtId="0" fontId="18" fillId="0" borderId="0" xfId="0" applyFont="1"/>
    <xf numFmtId="0" fontId="17" fillId="0" borderId="0" xfId="0" applyFont="1"/>
    <xf numFmtId="0" fontId="18" fillId="0" borderId="0" xfId="0" applyFont="1" applyAlignment="1" applyProtection="1">
      <alignment horizontal="center" wrapText="1"/>
      <protection hidden="1"/>
    </xf>
    <xf numFmtId="0" fontId="18" fillId="0" borderId="0" xfId="0" applyFont="1" applyAlignment="1" applyProtection="1">
      <alignment wrapText="1"/>
      <protection hidden="1"/>
    </xf>
    <xf numFmtId="49" fontId="18" fillId="0" borderId="0" xfId="0" applyNumberFormat="1" applyFont="1" applyProtection="1">
      <protection hidden="1"/>
    </xf>
    <xf numFmtId="4" fontId="18" fillId="0" borderId="0" xfId="0" applyNumberFormat="1" applyFont="1" applyProtection="1">
      <protection hidden="1"/>
    </xf>
  </cellXfs>
  <cellStyles count="5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Comma 2" xfId="43"/>
    <cellStyle name="Comma 4" xfId="44"/>
    <cellStyle name="Comma_Lista General ATAP(Agosto 2005)" xfId="45"/>
    <cellStyle name="Currency 2" xfId="46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7"/>
    <cellStyle name="Moneda" xfId="1" builtinId="4"/>
    <cellStyle name="Neutral" xfId="9" builtinId="28" customBuiltin="1"/>
    <cellStyle name="Normal" xfId="0" builtinId="0"/>
    <cellStyle name="Normal 2" xfId="48"/>
    <cellStyle name="Normal 3" xfId="49"/>
    <cellStyle name="Normal 3 2" xfId="50"/>
    <cellStyle name="Normal 41" xfId="51"/>
    <cellStyle name="Normal 8" xfId="52"/>
    <cellStyle name="Notas" xfId="16" builtinId="10" customBuiltin="1"/>
    <cellStyle name="S5" xfId="53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942863</xdr:colOff>
      <xdr:row>2</xdr:row>
      <xdr:rowOff>18443</xdr:rowOff>
    </xdr:from>
    <xdr:to>
      <xdr:col>4</xdr:col>
      <xdr:colOff>1821570</xdr:colOff>
      <xdr:row>6</xdr:row>
      <xdr:rowOff>171451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C2BD0223-8A12-45EA-BCEF-247E184522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76" t="21699" r="2681" b="24051"/>
        <a:stretch/>
      </xdr:blipFill>
      <xdr:spPr>
        <a:xfrm>
          <a:off x="3158679" y="399443"/>
          <a:ext cx="2054403" cy="9150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569568</xdr:colOff>
      <xdr:row>7</xdr:row>
      <xdr:rowOff>108857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D9F8996D-AAD6-436C-A468-AFB3CF42D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842" y="190500"/>
          <a:ext cx="2504462" cy="1251857"/>
        </a:xfrm>
        <a:prstGeom prst="rect">
          <a:avLst/>
        </a:prstGeom>
      </xdr:spPr>
    </xdr:pic>
    <xdr:clientData/>
  </xdr:twoCellAnchor>
  <xdr:oneCellAnchor>
    <xdr:from>
      <xdr:col>5</xdr:col>
      <xdr:colOff>854355</xdr:colOff>
      <xdr:row>2</xdr:row>
      <xdr:rowOff>42931</xdr:rowOff>
    </xdr:from>
    <xdr:ext cx="5107488" cy="468013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FA537805-2571-497F-8A20-1C60EE4B0DF2}"/>
            </a:ext>
          </a:extLst>
        </xdr:cNvPr>
        <xdr:cNvSpPr txBox="1"/>
      </xdr:nvSpPr>
      <xdr:spPr>
        <a:xfrm>
          <a:off x="6461681" y="423931"/>
          <a:ext cx="5107488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24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Cotizador</a:t>
          </a:r>
          <a:r>
            <a:rPr lang="es-MX" sz="2400" baseline="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Arrancadores a Tensión Plena</a:t>
          </a:r>
          <a:endParaRPr lang="es-MX" sz="2400">
            <a:solidFill>
              <a:schemeClr val="tx1">
                <a:lumMod val="85000"/>
                <a:lumOff val="15000"/>
              </a:schemeClr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oneCellAnchor>
  <xdr:oneCellAnchor>
    <xdr:from>
      <xdr:col>7</xdr:col>
      <xdr:colOff>685250</xdr:colOff>
      <xdr:row>4</xdr:row>
      <xdr:rowOff>2976</xdr:rowOff>
    </xdr:from>
    <xdr:ext cx="2811219" cy="374141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3587FB3F-4E46-4D9F-85AA-F3C988A08BBF}"/>
            </a:ext>
          </a:extLst>
        </xdr:cNvPr>
        <xdr:cNvSpPr txBox="1"/>
      </xdr:nvSpPr>
      <xdr:spPr>
        <a:xfrm>
          <a:off x="8719380" y="764976"/>
          <a:ext cx="281121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Distribución en Baja Tensión</a:t>
          </a:r>
        </a:p>
      </xdr:txBody>
    </xdr:sp>
    <xdr:clientData/>
  </xdr:oneCellAnchor>
  <xdr:twoCellAnchor>
    <xdr:from>
      <xdr:col>6</xdr:col>
      <xdr:colOff>973208</xdr:colOff>
      <xdr:row>6</xdr:row>
      <xdr:rowOff>58394</xdr:rowOff>
    </xdr:from>
    <xdr:to>
      <xdr:col>10</xdr:col>
      <xdr:colOff>111800</xdr:colOff>
      <xdr:row>6</xdr:row>
      <xdr:rowOff>104113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xmlns="" id="{03E44627-3BAA-4DB7-9C05-5F6A4D317DBF}"/>
            </a:ext>
          </a:extLst>
        </xdr:cNvPr>
        <xdr:cNvSpPr/>
      </xdr:nvSpPr>
      <xdr:spPr>
        <a:xfrm>
          <a:off x="7657273" y="1201394"/>
          <a:ext cx="3760288" cy="4571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488156</xdr:colOff>
      <xdr:row>12</xdr:row>
      <xdr:rowOff>261938</xdr:rowOff>
    </xdr:from>
    <xdr:to>
      <xdr:col>13</xdr:col>
      <xdr:colOff>211931</xdr:colOff>
      <xdr:row>16</xdr:row>
      <xdr:rowOff>183886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7219" y="3155157"/>
          <a:ext cx="2009775" cy="2678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29"/>
  <sheetViews>
    <sheetView zoomScale="80" zoomScaleNormal="80" workbookViewId="0">
      <selection activeCell="B1" sqref="B1:AO1048576"/>
    </sheetView>
  </sheetViews>
  <sheetFormatPr baseColWidth="10" defaultRowHeight="15"/>
  <cols>
    <col min="2" max="2" width="19.28515625" style="2" hidden="1" customWidth="1"/>
    <col min="3" max="3" width="8.42578125" style="2" hidden="1" customWidth="1"/>
    <col min="4" max="4" width="6.5703125" style="2" hidden="1" customWidth="1"/>
    <col min="5" max="5" width="7.140625" style="2" hidden="1" customWidth="1"/>
    <col min="6" max="6" width="10.85546875" style="2" hidden="1" customWidth="1"/>
    <col min="7" max="8" width="6.42578125" style="2" hidden="1" customWidth="1"/>
    <col min="9" max="9" width="8.140625" style="2" hidden="1" customWidth="1"/>
    <col min="10" max="11" width="6.42578125" style="2" hidden="1" customWidth="1"/>
    <col min="12" max="12" width="4.7109375" style="2" hidden="1" customWidth="1"/>
    <col min="13" max="13" width="16.5703125" style="2" hidden="1" customWidth="1"/>
    <col min="14" max="14" width="10.42578125" style="2" hidden="1" customWidth="1"/>
    <col min="15" max="15" width="5.140625" style="2" hidden="1" customWidth="1"/>
    <col min="16" max="16" width="14.28515625" style="2" hidden="1" customWidth="1"/>
    <col min="17" max="17" width="4.5703125" style="2" hidden="1" customWidth="1"/>
    <col min="18" max="19" width="10" style="2" hidden="1" customWidth="1"/>
    <col min="20" max="20" width="8.5703125" style="2" hidden="1" customWidth="1"/>
    <col min="21" max="21" width="8.42578125" style="2" hidden="1" customWidth="1"/>
    <col min="22" max="22" width="4.5703125" style="2" hidden="1" customWidth="1"/>
    <col min="23" max="23" width="70.42578125" style="2" hidden="1" customWidth="1"/>
    <col min="24" max="24" width="3.5703125" style="2" hidden="1" customWidth="1"/>
    <col min="25" max="25" width="4.42578125" style="2" hidden="1" customWidth="1"/>
    <col min="26" max="29" width="11.42578125" style="2" hidden="1" customWidth="1"/>
    <col min="30" max="35" width="11.42578125" style="44" hidden="1" customWidth="1"/>
    <col min="36" max="41" width="11.42578125" style="45" hidden="1" customWidth="1"/>
    <col min="42" max="46" width="11.42578125" customWidth="1"/>
  </cols>
  <sheetData>
    <row r="2" spans="2:33">
      <c r="L2" s="2">
        <v>1</v>
      </c>
      <c r="M2" s="2">
        <v>2</v>
      </c>
      <c r="N2" s="2">
        <v>3</v>
      </c>
      <c r="O2" s="2">
        <v>4</v>
      </c>
      <c r="P2" s="2">
        <v>5</v>
      </c>
      <c r="Q2" s="2">
        <v>6</v>
      </c>
      <c r="R2" s="2">
        <v>7</v>
      </c>
      <c r="S2" s="2">
        <v>8</v>
      </c>
      <c r="T2" s="2">
        <v>9</v>
      </c>
      <c r="U2" s="2">
        <v>10</v>
      </c>
      <c r="V2" s="2">
        <v>11</v>
      </c>
      <c r="W2" s="2">
        <v>12</v>
      </c>
      <c r="X2" s="2">
        <v>13</v>
      </c>
      <c r="Y2" s="2">
        <v>14</v>
      </c>
      <c r="Z2" s="2">
        <v>15</v>
      </c>
      <c r="AA2" s="2">
        <v>16</v>
      </c>
      <c r="AB2" s="2">
        <v>17</v>
      </c>
      <c r="AC2" s="2">
        <v>18</v>
      </c>
      <c r="AD2" s="2">
        <v>19</v>
      </c>
      <c r="AE2" s="2">
        <v>20</v>
      </c>
      <c r="AF2" s="2">
        <v>21</v>
      </c>
      <c r="AG2" s="2">
        <v>22</v>
      </c>
    </row>
    <row r="3" spans="2:33" ht="34.5" customHeight="1">
      <c r="F3" s="2" t="s">
        <v>40</v>
      </c>
      <c r="I3" s="2" t="s">
        <v>41</v>
      </c>
      <c r="M3" s="2" t="s">
        <v>0</v>
      </c>
      <c r="N3" s="2" t="s">
        <v>1</v>
      </c>
      <c r="P3" s="2" t="s">
        <v>3</v>
      </c>
      <c r="Q3" s="2" t="s">
        <v>2</v>
      </c>
      <c r="R3" s="46" t="s">
        <v>24</v>
      </c>
      <c r="S3" s="46"/>
      <c r="T3" s="46" t="s">
        <v>24</v>
      </c>
      <c r="U3" s="46"/>
      <c r="AA3" s="2" t="s">
        <v>5</v>
      </c>
      <c r="AB3" s="2" t="s">
        <v>4</v>
      </c>
    </row>
    <row r="4" spans="2:33">
      <c r="B4" s="2" t="s">
        <v>39</v>
      </c>
      <c r="C4" s="2" t="str">
        <f>adol3!B14</f>
        <v>100-250</v>
      </c>
      <c r="D4" s="2">
        <f>VLOOKUP(C4,F4:G5,2,0)</f>
        <v>1</v>
      </c>
      <c r="F4" s="47" t="s">
        <v>8</v>
      </c>
      <c r="G4" s="47">
        <v>1</v>
      </c>
      <c r="H4" s="47"/>
      <c r="I4" s="47"/>
      <c r="J4" s="47"/>
      <c r="K4" s="47"/>
      <c r="Q4" s="2" t="s">
        <v>6</v>
      </c>
      <c r="R4" s="2">
        <v>127</v>
      </c>
      <c r="S4" s="2">
        <v>220</v>
      </c>
      <c r="T4" s="2">
        <v>230</v>
      </c>
      <c r="U4" s="2">
        <v>460</v>
      </c>
      <c r="AA4" s="2" t="s">
        <v>7</v>
      </c>
    </row>
    <row r="5" spans="2:33" ht="56.25" customHeight="1">
      <c r="B5" s="2" t="s">
        <v>45</v>
      </c>
      <c r="C5" s="2" t="str">
        <f>adol3!C14</f>
        <v>4.2 a 5.7</v>
      </c>
      <c r="D5" s="2">
        <f>VLOOKUP(C5,I17:J29,2,0)</f>
        <v>6</v>
      </c>
      <c r="F5" s="47" t="s">
        <v>44</v>
      </c>
      <c r="G5" s="47">
        <v>2</v>
      </c>
      <c r="H5" s="47"/>
      <c r="I5" s="2" t="str">
        <f>IF($D$4=1,N5,IF($D$4=2,N16,0))</f>
        <v>1.7 a 2.3</v>
      </c>
      <c r="J5" s="47"/>
      <c r="K5" s="47"/>
      <c r="L5" s="2" t="str">
        <f>CONCATENATE(Q5,O5)</f>
        <v>13</v>
      </c>
      <c r="M5" s="2" t="s">
        <v>56</v>
      </c>
      <c r="N5" s="2" t="s">
        <v>143</v>
      </c>
      <c r="O5" s="2">
        <f>VLOOKUP(N5,$I$17:$J$29,2,0)</f>
        <v>3</v>
      </c>
      <c r="P5" s="47" t="s">
        <v>52</v>
      </c>
      <c r="Q5" s="2">
        <v>1</v>
      </c>
      <c r="R5" s="48" t="s">
        <v>9</v>
      </c>
      <c r="S5" s="48" t="s">
        <v>9</v>
      </c>
      <c r="T5" s="48" t="s">
        <v>27</v>
      </c>
      <c r="U5" s="48" t="s">
        <v>9</v>
      </c>
      <c r="W5" s="47" t="str">
        <f>CONCATENATE(Z5,M5," ",AA5,N5,AB5,P5)</f>
        <v>Arrancador a tensión plena modelo ADOL3-230V-2.3A con ajuste de corriente de 1.7 a 2.3 amp y tensión de la bobina de 100-250 Vc.a./c.d.</v>
      </c>
      <c r="Z5" s="2" t="s">
        <v>48</v>
      </c>
      <c r="AA5" s="2" t="s">
        <v>49</v>
      </c>
      <c r="AB5" s="2" t="s">
        <v>50</v>
      </c>
      <c r="AE5" s="44" t="s">
        <v>109</v>
      </c>
      <c r="AF5" s="44" t="s">
        <v>10</v>
      </c>
      <c r="AG5" s="44" t="s">
        <v>85</v>
      </c>
    </row>
    <row r="6" spans="2:33" ht="23.25">
      <c r="I6" s="2" t="str">
        <f t="shared" ref="I6:I15" si="0">IF($D$4=1,N6,IF($D$4=2,N17,0))</f>
        <v>2.3 a 3.1</v>
      </c>
      <c r="L6" s="2" t="str">
        <f t="shared" ref="L6:L26" si="1">CONCATENATE(Q6,O6)</f>
        <v>14</v>
      </c>
      <c r="M6" s="2" t="s">
        <v>57</v>
      </c>
      <c r="N6" s="2" t="s">
        <v>132</v>
      </c>
      <c r="O6" s="2">
        <f t="shared" ref="O6:O26" si="2">VLOOKUP(N6,$I$17:$J$29,2,0)</f>
        <v>4</v>
      </c>
      <c r="P6" s="47" t="s">
        <v>52</v>
      </c>
      <c r="Q6" s="2">
        <v>1</v>
      </c>
      <c r="R6" s="48" t="s">
        <v>9</v>
      </c>
      <c r="S6" s="48" t="s">
        <v>25</v>
      </c>
      <c r="T6" s="48" t="s">
        <v>9</v>
      </c>
      <c r="U6" s="48" t="s">
        <v>9</v>
      </c>
      <c r="W6" s="47" t="str">
        <f t="shared" ref="W6:W26" si="3">CONCATENATE(Z6,M6," ",AA6,N6,AB6,P6)</f>
        <v>Arrancador a tensión plena modelo ADOL3-230V-3.1A con ajuste de corriente de 2.3 a 3.1 amp y tensión de la bobina de 100-250 Vc.a./c.d.</v>
      </c>
      <c r="Z6" s="2" t="s">
        <v>48</v>
      </c>
      <c r="AA6" s="2" t="s">
        <v>49</v>
      </c>
      <c r="AB6" s="2" t="s">
        <v>50</v>
      </c>
      <c r="AE6" s="44" t="s">
        <v>110</v>
      </c>
      <c r="AF6" s="44" t="s">
        <v>11</v>
      </c>
      <c r="AG6" s="44" t="s">
        <v>86</v>
      </c>
    </row>
    <row r="7" spans="2:33" ht="23.25">
      <c r="B7" s="2" t="s">
        <v>46</v>
      </c>
      <c r="C7" s="2" t="str">
        <f>CONCATENATE(D4,D5)</f>
        <v>16</v>
      </c>
      <c r="I7" s="2" t="str">
        <f t="shared" si="0"/>
        <v>3.1 a 4.2</v>
      </c>
      <c r="L7" s="2" t="str">
        <f t="shared" si="1"/>
        <v>15</v>
      </c>
      <c r="M7" s="2" t="s">
        <v>58</v>
      </c>
      <c r="N7" s="2" t="s">
        <v>133</v>
      </c>
      <c r="O7" s="2">
        <f t="shared" si="2"/>
        <v>5</v>
      </c>
      <c r="P7" s="47" t="s">
        <v>52</v>
      </c>
      <c r="Q7" s="2">
        <v>1</v>
      </c>
      <c r="R7" s="48" t="s">
        <v>9</v>
      </c>
      <c r="S7" s="48" t="s">
        <v>26</v>
      </c>
      <c r="T7" s="48" t="s">
        <v>28</v>
      </c>
      <c r="U7" s="48" t="s">
        <v>9</v>
      </c>
      <c r="W7" s="47" t="str">
        <f t="shared" si="3"/>
        <v>Arrancador a tensión plena modelo ADOL3-230V-4.2A con ajuste de corriente de 3.1 a 4.2 amp y tensión de la bobina de 100-250 Vc.a./c.d.</v>
      </c>
      <c r="Z7" s="2" t="s">
        <v>48</v>
      </c>
      <c r="AA7" s="2" t="s">
        <v>49</v>
      </c>
      <c r="AB7" s="2" t="s">
        <v>50</v>
      </c>
      <c r="AE7" s="44" t="s">
        <v>111</v>
      </c>
      <c r="AF7" s="44" t="s">
        <v>12</v>
      </c>
      <c r="AG7" s="44" t="s">
        <v>87</v>
      </c>
    </row>
    <row r="8" spans="2:33" ht="23.25">
      <c r="I8" s="2" t="str">
        <f t="shared" si="0"/>
        <v>4.2 a 5.7</v>
      </c>
      <c r="L8" s="2" t="str">
        <f t="shared" si="1"/>
        <v>16</v>
      </c>
      <c r="M8" s="2" t="s">
        <v>59</v>
      </c>
      <c r="N8" s="2" t="s">
        <v>134</v>
      </c>
      <c r="O8" s="2">
        <f t="shared" si="2"/>
        <v>6</v>
      </c>
      <c r="P8" s="47" t="s">
        <v>52</v>
      </c>
      <c r="Q8" s="2">
        <v>1</v>
      </c>
      <c r="R8" s="48" t="s">
        <v>25</v>
      </c>
      <c r="S8" s="48" t="s">
        <v>27</v>
      </c>
      <c r="T8" s="48" t="s">
        <v>29</v>
      </c>
      <c r="U8" s="48" t="s">
        <v>9</v>
      </c>
      <c r="V8" s="49"/>
      <c r="W8" s="47" t="str">
        <f t="shared" si="3"/>
        <v>Arrancador a tensión plena modelo ADOL3-230V-5.7A con ajuste de corriente de 4.2 a 5.7 amp y tensión de la bobina de 100-250 Vc.a./c.d.</v>
      </c>
      <c r="Z8" s="2" t="s">
        <v>48</v>
      </c>
      <c r="AA8" s="2" t="s">
        <v>49</v>
      </c>
      <c r="AB8" s="2" t="s">
        <v>50</v>
      </c>
      <c r="AE8" s="44" t="s">
        <v>112</v>
      </c>
      <c r="AF8" s="44" t="s">
        <v>13</v>
      </c>
      <c r="AG8" s="44" t="s">
        <v>88</v>
      </c>
    </row>
    <row r="9" spans="2:33" ht="23.25">
      <c r="I9" s="2" t="str">
        <f t="shared" si="0"/>
        <v>5.7 a 7.6</v>
      </c>
      <c r="L9" s="2" t="str">
        <f t="shared" si="1"/>
        <v>17</v>
      </c>
      <c r="M9" s="2" t="s">
        <v>60</v>
      </c>
      <c r="N9" s="2" t="s">
        <v>135</v>
      </c>
      <c r="O9" s="2">
        <f t="shared" si="2"/>
        <v>7</v>
      </c>
      <c r="P9" s="47" t="s">
        <v>52</v>
      </c>
      <c r="Q9" s="2">
        <v>1</v>
      </c>
      <c r="R9" s="48" t="s">
        <v>26</v>
      </c>
      <c r="S9" s="48" t="s">
        <v>28</v>
      </c>
      <c r="T9" s="48" t="s">
        <v>32</v>
      </c>
      <c r="U9" s="48" t="s">
        <v>9</v>
      </c>
      <c r="V9" s="49"/>
      <c r="W9" s="47" t="str">
        <f t="shared" si="3"/>
        <v>Arrancador a tensión plena modelo ADOL3-230V-7.6A con ajuste de corriente de 5.7 a 7.6 amp y tensión de la bobina de 100-250 Vc.a./c.d.</v>
      </c>
      <c r="Z9" s="2" t="s">
        <v>48</v>
      </c>
      <c r="AA9" s="2" t="s">
        <v>49</v>
      </c>
      <c r="AB9" s="2" t="s">
        <v>50</v>
      </c>
      <c r="AE9" s="44" t="s">
        <v>113</v>
      </c>
      <c r="AF9" s="44" t="s">
        <v>14</v>
      </c>
      <c r="AG9" s="44" t="s">
        <v>89</v>
      </c>
    </row>
    <row r="10" spans="2:33" ht="23.25">
      <c r="I10" s="2" t="str">
        <f t="shared" si="0"/>
        <v>7.6 a 10</v>
      </c>
      <c r="L10" s="2" t="str">
        <f t="shared" si="1"/>
        <v>18</v>
      </c>
      <c r="M10" s="2" t="s">
        <v>61</v>
      </c>
      <c r="N10" s="2" t="s">
        <v>136</v>
      </c>
      <c r="O10" s="2">
        <f t="shared" si="2"/>
        <v>8</v>
      </c>
      <c r="P10" s="47" t="s">
        <v>52</v>
      </c>
      <c r="Q10" s="2">
        <v>1</v>
      </c>
      <c r="R10" s="48" t="s">
        <v>27</v>
      </c>
      <c r="S10" s="48" t="s">
        <v>29</v>
      </c>
      <c r="T10" s="48" t="s">
        <v>33</v>
      </c>
      <c r="U10" s="48" t="s">
        <v>9</v>
      </c>
      <c r="V10" s="49"/>
      <c r="W10" s="47" t="str">
        <f t="shared" si="3"/>
        <v>Arrancador a tensión plena modelo ADOL3-230V-10A con ajuste de corriente de 7.6 a 10 amp y tensión de la bobina de 100-250 Vc.a./c.d.</v>
      </c>
      <c r="Z10" s="2" t="s">
        <v>48</v>
      </c>
      <c r="AA10" s="2" t="s">
        <v>49</v>
      </c>
      <c r="AB10" s="2" t="s">
        <v>50</v>
      </c>
      <c r="AE10" s="44" t="s">
        <v>114</v>
      </c>
      <c r="AF10" s="44" t="s">
        <v>15</v>
      </c>
      <c r="AG10" s="44" t="s">
        <v>90</v>
      </c>
    </row>
    <row r="11" spans="2:33" ht="23.25">
      <c r="I11" s="2" t="str">
        <f t="shared" si="0"/>
        <v>10 a 13</v>
      </c>
      <c r="L11" s="2" t="str">
        <f t="shared" si="1"/>
        <v>19</v>
      </c>
      <c r="M11" s="2" t="s">
        <v>62</v>
      </c>
      <c r="N11" s="2" t="s">
        <v>137</v>
      </c>
      <c r="O11" s="2">
        <f t="shared" si="2"/>
        <v>9</v>
      </c>
      <c r="P11" s="47" t="s">
        <v>52</v>
      </c>
      <c r="Q11" s="2">
        <v>1</v>
      </c>
      <c r="R11" s="48" t="s">
        <v>28</v>
      </c>
      <c r="S11" s="48" t="s">
        <v>32</v>
      </c>
      <c r="T11" s="48" t="s">
        <v>9</v>
      </c>
      <c r="U11" s="48" t="s">
        <v>9</v>
      </c>
      <c r="V11" s="49"/>
      <c r="W11" s="47" t="str">
        <f t="shared" si="3"/>
        <v>Arrancador a tensión plena modelo ADOL3-230V-13A con ajuste de corriente de 10 a 13 amp y tensión de la bobina de 100-250 Vc.a./c.d.</v>
      </c>
      <c r="Z11" s="2" t="s">
        <v>48</v>
      </c>
      <c r="AA11" s="2" t="s">
        <v>49</v>
      </c>
      <c r="AB11" s="2" t="s">
        <v>50</v>
      </c>
      <c r="AE11" s="44" t="s">
        <v>115</v>
      </c>
      <c r="AF11" s="44" t="s">
        <v>16</v>
      </c>
      <c r="AG11" s="44" t="s">
        <v>91</v>
      </c>
    </row>
    <row r="12" spans="2:33" ht="23.25">
      <c r="I12" s="2" t="str">
        <f t="shared" si="0"/>
        <v>13 a 16</v>
      </c>
      <c r="L12" s="2" t="str">
        <f t="shared" si="1"/>
        <v>110</v>
      </c>
      <c r="M12" s="2" t="s">
        <v>63</v>
      </c>
      <c r="N12" s="2" t="s">
        <v>138</v>
      </c>
      <c r="O12" s="2">
        <f t="shared" si="2"/>
        <v>10</v>
      </c>
      <c r="P12" s="47" t="s">
        <v>52</v>
      </c>
      <c r="Q12" s="2">
        <v>1</v>
      </c>
      <c r="R12" s="48" t="s">
        <v>29</v>
      </c>
      <c r="S12" s="48" t="s">
        <v>9</v>
      </c>
      <c r="T12" s="48" t="s">
        <v>34</v>
      </c>
      <c r="U12" s="48" t="s">
        <v>9</v>
      </c>
      <c r="V12" s="49"/>
      <c r="W12" s="47" t="str">
        <f t="shared" si="3"/>
        <v>Arrancador a tensión plena modelo ADOL3-230V-16A con ajuste de corriente de 13 a 16 amp y tensión de la bobina de 100-250 Vc.a./c.d.</v>
      </c>
      <c r="Z12" s="2" t="s">
        <v>48</v>
      </c>
      <c r="AA12" s="2" t="s">
        <v>49</v>
      </c>
      <c r="AB12" s="2" t="s">
        <v>50</v>
      </c>
      <c r="AE12" s="44" t="s">
        <v>116</v>
      </c>
      <c r="AF12" s="44" t="s">
        <v>17</v>
      </c>
      <c r="AG12" s="44" t="s">
        <v>92</v>
      </c>
    </row>
    <row r="13" spans="2:33" ht="23.25">
      <c r="I13" s="2" t="str">
        <f t="shared" si="0"/>
        <v>16 a 20</v>
      </c>
      <c r="L13" s="2" t="str">
        <f t="shared" si="1"/>
        <v>111</v>
      </c>
      <c r="M13" s="2" t="s">
        <v>64</v>
      </c>
      <c r="N13" s="2" t="s">
        <v>144</v>
      </c>
      <c r="O13" s="2">
        <f t="shared" si="2"/>
        <v>11</v>
      </c>
      <c r="P13" s="47" t="s">
        <v>52</v>
      </c>
      <c r="Q13" s="2">
        <v>1</v>
      </c>
      <c r="R13" s="48" t="s">
        <v>30</v>
      </c>
      <c r="S13" s="48" t="s">
        <v>33</v>
      </c>
      <c r="T13" s="48" t="s">
        <v>9</v>
      </c>
      <c r="U13" s="48" t="s">
        <v>9</v>
      </c>
      <c r="W13" s="47" t="str">
        <f t="shared" si="3"/>
        <v>Arrancador a tensión plena modelo ADOL3-230V-20A con ajuste de corriente de 16 a 20 amp y tensión de la bobina de 100-250 Vc.a./c.d.</v>
      </c>
      <c r="Z13" s="2" t="s">
        <v>48</v>
      </c>
      <c r="AA13" s="2" t="s">
        <v>49</v>
      </c>
      <c r="AB13" s="2" t="s">
        <v>50</v>
      </c>
      <c r="AE13" s="44" t="s">
        <v>117</v>
      </c>
      <c r="AF13" s="44" t="s">
        <v>18</v>
      </c>
      <c r="AG13" s="44" t="s">
        <v>93</v>
      </c>
    </row>
    <row r="14" spans="2:33" ht="23.25">
      <c r="I14" s="2" t="str">
        <f t="shared" si="0"/>
        <v>20 a 24</v>
      </c>
      <c r="L14" s="2" t="str">
        <f t="shared" si="1"/>
        <v>112</v>
      </c>
      <c r="M14" s="2" t="s">
        <v>65</v>
      </c>
      <c r="N14" s="2" t="s">
        <v>139</v>
      </c>
      <c r="O14" s="2">
        <f t="shared" si="2"/>
        <v>12</v>
      </c>
      <c r="P14" s="47" t="s">
        <v>52</v>
      </c>
      <c r="Q14" s="2">
        <v>1</v>
      </c>
      <c r="R14" s="48" t="s">
        <v>31</v>
      </c>
      <c r="S14" s="48" t="s">
        <v>9</v>
      </c>
      <c r="T14" s="48" t="s">
        <v>35</v>
      </c>
      <c r="U14" s="48" t="s">
        <v>9</v>
      </c>
      <c r="W14" s="47" t="str">
        <f t="shared" si="3"/>
        <v>Arrancador a tensión plena modelo ADOL3-230V-24A con ajuste de corriente de 20 a 24 amp y tensión de la bobina de 100-250 Vc.a./c.d.</v>
      </c>
      <c r="Z14" s="2" t="s">
        <v>48</v>
      </c>
      <c r="AA14" s="2" t="s">
        <v>49</v>
      </c>
      <c r="AB14" s="2" t="s">
        <v>50</v>
      </c>
      <c r="AE14" s="44" t="s">
        <v>118</v>
      </c>
      <c r="AF14" s="44" t="s">
        <v>19</v>
      </c>
      <c r="AG14" s="44" t="s">
        <v>94</v>
      </c>
    </row>
    <row r="15" spans="2:33" ht="23.25">
      <c r="I15" s="2" t="str">
        <f t="shared" si="0"/>
        <v>24 a 29</v>
      </c>
      <c r="L15" s="2" t="str">
        <f t="shared" si="1"/>
        <v>113</v>
      </c>
      <c r="M15" s="2" t="s">
        <v>66</v>
      </c>
      <c r="N15" s="2" t="s">
        <v>140</v>
      </c>
      <c r="O15" s="2">
        <f t="shared" si="2"/>
        <v>13</v>
      </c>
      <c r="P15" s="47" t="s">
        <v>52</v>
      </c>
      <c r="Q15" s="2">
        <v>1</v>
      </c>
      <c r="R15" s="48" t="s">
        <v>9</v>
      </c>
      <c r="S15" s="48" t="s">
        <v>34</v>
      </c>
      <c r="T15" s="48" t="s">
        <v>36</v>
      </c>
      <c r="U15" s="48" t="s">
        <v>9</v>
      </c>
      <c r="V15" s="49"/>
      <c r="W15" s="47" t="str">
        <f t="shared" si="3"/>
        <v>Arrancador a tensión plena modelo ADOL3-230V-29A con ajuste de corriente de 24 a 29 amp y tensión de la bobina de 100-250 Vc.a./c.d.</v>
      </c>
      <c r="Z15" s="2" t="s">
        <v>48</v>
      </c>
      <c r="AA15" s="2" t="s">
        <v>49</v>
      </c>
      <c r="AB15" s="2" t="s">
        <v>50</v>
      </c>
      <c r="AE15" s="44" t="s">
        <v>119</v>
      </c>
      <c r="AF15" s="44" t="s">
        <v>20</v>
      </c>
      <c r="AG15" s="44" t="s">
        <v>95</v>
      </c>
    </row>
    <row r="16" spans="2:33" ht="23.25">
      <c r="L16" s="2" t="str">
        <f t="shared" si="1"/>
        <v>21</v>
      </c>
      <c r="M16" s="2" t="s">
        <v>67</v>
      </c>
      <c r="N16" s="2" t="s">
        <v>141</v>
      </c>
      <c r="O16" s="2">
        <f t="shared" si="2"/>
        <v>1</v>
      </c>
      <c r="P16" s="47" t="s">
        <v>51</v>
      </c>
      <c r="Q16" s="2">
        <v>2</v>
      </c>
      <c r="R16" s="48" t="s">
        <v>9</v>
      </c>
      <c r="S16" s="48" t="s">
        <v>9</v>
      </c>
      <c r="T16" s="48" t="s">
        <v>9</v>
      </c>
      <c r="U16" s="48" t="s">
        <v>27</v>
      </c>
      <c r="W16" s="47" t="str">
        <f t="shared" si="3"/>
        <v>Arrancador a tensión plena modelo ADOL3-460V-1.3A con ajuste de corriente de 1 a 1.3 amp y tensión de la bobina de 250-500 Vc.a./c.d.</v>
      </c>
      <c r="Z16" s="2" t="s">
        <v>48</v>
      </c>
      <c r="AA16" s="2" t="s">
        <v>49</v>
      </c>
      <c r="AB16" s="2" t="s">
        <v>50</v>
      </c>
      <c r="AE16" s="44" t="s">
        <v>120</v>
      </c>
      <c r="AF16" s="44" t="s">
        <v>21</v>
      </c>
      <c r="AG16" s="44" t="s">
        <v>96</v>
      </c>
    </row>
    <row r="17" spans="9:33" ht="34.5">
      <c r="I17" s="2" t="s">
        <v>132</v>
      </c>
      <c r="J17" s="2">
        <v>4</v>
      </c>
      <c r="L17" s="2" t="str">
        <f t="shared" si="1"/>
        <v>22</v>
      </c>
      <c r="M17" s="2" t="s">
        <v>68</v>
      </c>
      <c r="N17" s="2" t="s">
        <v>142</v>
      </c>
      <c r="O17" s="2">
        <f t="shared" si="2"/>
        <v>2</v>
      </c>
      <c r="P17" s="47" t="s">
        <v>23</v>
      </c>
      <c r="Q17" s="2">
        <v>2</v>
      </c>
      <c r="R17" s="48" t="s">
        <v>9</v>
      </c>
      <c r="S17" s="48" t="s">
        <v>9</v>
      </c>
      <c r="T17" s="48" t="s">
        <v>9</v>
      </c>
      <c r="U17" s="48" t="s">
        <v>28</v>
      </c>
      <c r="W17" s="47" t="str">
        <f t="shared" si="3"/>
        <v>Arrancador a tensión plena modelo ADOL3-460V-1.7A con ajuste de corriente de 1.3 a 1.7 amp y tensión de la bobina de 250-500 V
c.a./c.d.</v>
      </c>
      <c r="Z17" s="2" t="s">
        <v>48</v>
      </c>
      <c r="AA17" s="2" t="s">
        <v>49</v>
      </c>
      <c r="AB17" s="2" t="s">
        <v>50</v>
      </c>
      <c r="AE17" s="44" t="s">
        <v>121</v>
      </c>
      <c r="AF17" s="44" t="s">
        <v>22</v>
      </c>
      <c r="AG17" s="44" t="s">
        <v>97</v>
      </c>
    </row>
    <row r="18" spans="9:33" ht="34.5">
      <c r="I18" s="2" t="s">
        <v>133</v>
      </c>
      <c r="J18" s="2">
        <v>5</v>
      </c>
      <c r="L18" s="2" t="str">
        <f t="shared" si="1"/>
        <v>23</v>
      </c>
      <c r="M18" s="2" t="s">
        <v>69</v>
      </c>
      <c r="N18" s="2" t="s">
        <v>143</v>
      </c>
      <c r="O18" s="2">
        <f t="shared" si="2"/>
        <v>3</v>
      </c>
      <c r="P18" s="47" t="s">
        <v>23</v>
      </c>
      <c r="Q18" s="2">
        <v>2</v>
      </c>
      <c r="R18" s="48" t="s">
        <v>9</v>
      </c>
      <c r="S18" s="48" t="s">
        <v>9</v>
      </c>
      <c r="T18" s="48" t="s">
        <v>9</v>
      </c>
      <c r="U18" s="48" t="s">
        <v>29</v>
      </c>
      <c r="W18" s="47" t="str">
        <f t="shared" si="3"/>
        <v>Arrancador a tensión plena modelo ADOL3-460V-2.3A con ajuste de corriente de 1.7 a 2.3 amp y tensión de la bobina de 250-500 V
c.a./c.d.</v>
      </c>
      <c r="Z18" s="2" t="s">
        <v>48</v>
      </c>
      <c r="AA18" s="2" t="s">
        <v>49</v>
      </c>
      <c r="AB18" s="2" t="s">
        <v>50</v>
      </c>
      <c r="AE18" s="44" t="s">
        <v>122</v>
      </c>
      <c r="AF18" s="44" t="s">
        <v>10</v>
      </c>
      <c r="AG18" s="44" t="s">
        <v>98</v>
      </c>
    </row>
    <row r="19" spans="9:33" ht="34.5">
      <c r="I19" s="2" t="s">
        <v>134</v>
      </c>
      <c r="J19" s="2">
        <v>6</v>
      </c>
      <c r="L19" s="2" t="str">
        <f t="shared" si="1"/>
        <v>24</v>
      </c>
      <c r="M19" s="2" t="s">
        <v>70</v>
      </c>
      <c r="N19" s="2" t="s">
        <v>132</v>
      </c>
      <c r="O19" s="2">
        <f t="shared" si="2"/>
        <v>4</v>
      </c>
      <c r="P19" s="47" t="s">
        <v>23</v>
      </c>
      <c r="Q19" s="2">
        <v>2</v>
      </c>
      <c r="R19" s="48" t="s">
        <v>9</v>
      </c>
      <c r="S19" s="48" t="s">
        <v>9</v>
      </c>
      <c r="T19" s="48" t="s">
        <v>9</v>
      </c>
      <c r="U19" s="48" t="s">
        <v>30</v>
      </c>
      <c r="W19" s="47" t="str">
        <f t="shared" si="3"/>
        <v>Arrancador a tensión plena modelo ADOL3-460V-3.1A con ajuste de corriente de 2.3 a 3.1 amp y tensión de la bobina de 250-500 V
c.a./c.d.</v>
      </c>
      <c r="Z19" s="2" t="s">
        <v>48</v>
      </c>
      <c r="AA19" s="2" t="s">
        <v>49</v>
      </c>
      <c r="AB19" s="2" t="s">
        <v>50</v>
      </c>
      <c r="AE19" s="44" t="s">
        <v>123</v>
      </c>
      <c r="AF19" s="44" t="s">
        <v>11</v>
      </c>
      <c r="AG19" s="44" t="s">
        <v>99</v>
      </c>
    </row>
    <row r="20" spans="9:33" ht="34.5">
      <c r="I20" s="2" t="s">
        <v>135</v>
      </c>
      <c r="J20" s="2">
        <v>7</v>
      </c>
      <c r="L20" s="2" t="str">
        <f t="shared" si="1"/>
        <v>25</v>
      </c>
      <c r="M20" s="2" t="s">
        <v>71</v>
      </c>
      <c r="N20" s="2" t="s">
        <v>133</v>
      </c>
      <c r="O20" s="2">
        <f t="shared" si="2"/>
        <v>5</v>
      </c>
      <c r="P20" s="47" t="s">
        <v>23</v>
      </c>
      <c r="Q20" s="2">
        <v>2</v>
      </c>
      <c r="R20" s="48" t="s">
        <v>9</v>
      </c>
      <c r="S20" s="48" t="s">
        <v>9</v>
      </c>
      <c r="T20" s="48" t="s">
        <v>9</v>
      </c>
      <c r="U20" s="48" t="s">
        <v>31</v>
      </c>
      <c r="W20" s="47" t="str">
        <f t="shared" si="3"/>
        <v>Arrancador a tensión plena modelo ADOL3-460V-4.2A con ajuste de corriente de 3.1 a 4.2 amp y tensión de la bobina de 250-500 V
c.a./c.d.</v>
      </c>
      <c r="Z20" s="2" t="s">
        <v>48</v>
      </c>
      <c r="AA20" s="2" t="s">
        <v>49</v>
      </c>
      <c r="AB20" s="2" t="s">
        <v>50</v>
      </c>
      <c r="AE20" s="44" t="s">
        <v>124</v>
      </c>
      <c r="AF20" s="44" t="s">
        <v>12</v>
      </c>
      <c r="AG20" s="44" t="s">
        <v>100</v>
      </c>
    </row>
    <row r="21" spans="9:33" ht="34.5">
      <c r="I21" s="2" t="s">
        <v>136</v>
      </c>
      <c r="J21" s="2">
        <v>8</v>
      </c>
      <c r="L21" s="2" t="str">
        <f t="shared" si="1"/>
        <v>26</v>
      </c>
      <c r="M21" s="2" t="s">
        <v>72</v>
      </c>
      <c r="N21" s="2" t="s">
        <v>134</v>
      </c>
      <c r="O21" s="2">
        <f t="shared" si="2"/>
        <v>6</v>
      </c>
      <c r="P21" s="47" t="s">
        <v>23</v>
      </c>
      <c r="Q21" s="2">
        <v>2</v>
      </c>
      <c r="R21" s="48" t="s">
        <v>9</v>
      </c>
      <c r="S21" s="48" t="s">
        <v>9</v>
      </c>
      <c r="T21" s="48" t="s">
        <v>9</v>
      </c>
      <c r="U21" s="48" t="s">
        <v>33</v>
      </c>
      <c r="W21" s="47" t="str">
        <f t="shared" si="3"/>
        <v>Arrancador a tensión plena modelo ADOL3-460V-5.7A con ajuste de corriente de 4.2 a 5.7 amp y tensión de la bobina de 250-500 V
c.a./c.d.</v>
      </c>
      <c r="Z21" s="2" t="s">
        <v>48</v>
      </c>
      <c r="AA21" s="2" t="s">
        <v>49</v>
      </c>
      <c r="AB21" s="2" t="s">
        <v>50</v>
      </c>
      <c r="AE21" s="44" t="s">
        <v>125</v>
      </c>
      <c r="AF21" s="44" t="s">
        <v>13</v>
      </c>
      <c r="AG21" s="44" t="s">
        <v>101</v>
      </c>
    </row>
    <row r="22" spans="9:33" ht="34.5">
      <c r="I22" s="2" t="s">
        <v>137</v>
      </c>
      <c r="J22" s="2">
        <v>9</v>
      </c>
      <c r="L22" s="2" t="str">
        <f t="shared" si="1"/>
        <v>28</v>
      </c>
      <c r="M22" s="2" t="s">
        <v>73</v>
      </c>
      <c r="N22" s="2" t="s">
        <v>136</v>
      </c>
      <c r="O22" s="2">
        <f t="shared" si="2"/>
        <v>8</v>
      </c>
      <c r="P22" s="47" t="s">
        <v>23</v>
      </c>
      <c r="Q22" s="2">
        <v>2</v>
      </c>
      <c r="R22" s="48" t="s">
        <v>9</v>
      </c>
      <c r="S22" s="48" t="s">
        <v>9</v>
      </c>
      <c r="T22" s="48" t="s">
        <v>9</v>
      </c>
      <c r="U22" s="48" t="s">
        <v>34</v>
      </c>
      <c r="W22" s="47" t="str">
        <f t="shared" si="3"/>
        <v>Arrancador a tensión plena modelo ADOL3-460V-10A con ajuste de corriente de 7.6 a 10 amp y tensión de la bobina de 250-500 V
c.a./c.d.</v>
      </c>
      <c r="Z22" s="2" t="s">
        <v>48</v>
      </c>
      <c r="AA22" s="2" t="s">
        <v>49</v>
      </c>
      <c r="AB22" s="2" t="s">
        <v>50</v>
      </c>
      <c r="AE22" s="44" t="s">
        <v>126</v>
      </c>
      <c r="AF22" s="44" t="s">
        <v>15</v>
      </c>
      <c r="AG22" s="44" t="s">
        <v>102</v>
      </c>
    </row>
    <row r="23" spans="9:33" ht="34.5">
      <c r="I23" s="2" t="s">
        <v>138</v>
      </c>
      <c r="J23" s="2">
        <v>10</v>
      </c>
      <c r="L23" s="2" t="str">
        <f t="shared" si="1"/>
        <v>29</v>
      </c>
      <c r="M23" s="2" t="s">
        <v>74</v>
      </c>
      <c r="N23" s="2" t="s">
        <v>137</v>
      </c>
      <c r="O23" s="2">
        <f t="shared" si="2"/>
        <v>9</v>
      </c>
      <c r="P23" s="47" t="s">
        <v>23</v>
      </c>
      <c r="Q23" s="2">
        <v>2</v>
      </c>
      <c r="R23" s="48" t="s">
        <v>9</v>
      </c>
      <c r="S23" s="48" t="s">
        <v>9</v>
      </c>
      <c r="T23" s="48" t="s">
        <v>9</v>
      </c>
      <c r="U23" s="48" t="s">
        <v>35</v>
      </c>
      <c r="W23" s="47" t="str">
        <f t="shared" si="3"/>
        <v>Arrancador a tensión plena modelo ADOL3-460V-13A con ajuste de corriente de 10 a 13 amp y tensión de la bobina de 250-500 V
c.a./c.d.</v>
      </c>
      <c r="Z23" s="2" t="s">
        <v>48</v>
      </c>
      <c r="AA23" s="2" t="s">
        <v>49</v>
      </c>
      <c r="AB23" s="2" t="s">
        <v>50</v>
      </c>
      <c r="AE23" s="44" t="s">
        <v>127</v>
      </c>
      <c r="AF23" s="44" t="s">
        <v>16</v>
      </c>
      <c r="AG23" s="44" t="s">
        <v>103</v>
      </c>
    </row>
    <row r="24" spans="9:33" ht="34.5">
      <c r="I24" s="2" t="s">
        <v>144</v>
      </c>
      <c r="J24" s="2">
        <v>11</v>
      </c>
      <c r="L24" s="2" t="str">
        <f t="shared" si="1"/>
        <v>210</v>
      </c>
      <c r="M24" s="2" t="s">
        <v>75</v>
      </c>
      <c r="N24" s="2" t="s">
        <v>138</v>
      </c>
      <c r="O24" s="2">
        <f t="shared" si="2"/>
        <v>10</v>
      </c>
      <c r="P24" s="47" t="s">
        <v>23</v>
      </c>
      <c r="Q24" s="2">
        <v>2</v>
      </c>
      <c r="R24" s="48" t="s">
        <v>9</v>
      </c>
      <c r="S24" s="48" t="s">
        <v>9</v>
      </c>
      <c r="T24" s="48" t="s">
        <v>9</v>
      </c>
      <c r="U24" s="48" t="s">
        <v>36</v>
      </c>
      <c r="W24" s="47" t="str">
        <f t="shared" si="3"/>
        <v>Arrancador a tensión plena modelo ADOL3-460V-16A con ajuste de corriente de 13 a 16 amp y tensión de la bobina de 250-500 V
c.a./c.d.</v>
      </c>
      <c r="Z24" s="2" t="s">
        <v>48</v>
      </c>
      <c r="AA24" s="2" t="s">
        <v>49</v>
      </c>
      <c r="AB24" s="2" t="s">
        <v>50</v>
      </c>
      <c r="AE24" s="44" t="s">
        <v>128</v>
      </c>
      <c r="AF24" s="44" t="s">
        <v>17</v>
      </c>
      <c r="AG24" s="44" t="s">
        <v>104</v>
      </c>
    </row>
    <row r="25" spans="9:33" ht="34.5">
      <c r="I25" s="2" t="s">
        <v>139</v>
      </c>
      <c r="J25" s="2">
        <v>12</v>
      </c>
      <c r="L25" s="2" t="str">
        <f t="shared" si="1"/>
        <v>212</v>
      </c>
      <c r="M25" s="2" t="s">
        <v>76</v>
      </c>
      <c r="N25" s="2" t="s">
        <v>139</v>
      </c>
      <c r="O25" s="2">
        <f t="shared" si="2"/>
        <v>12</v>
      </c>
      <c r="P25" s="47" t="s">
        <v>23</v>
      </c>
      <c r="Q25" s="2">
        <v>2</v>
      </c>
      <c r="R25" s="48" t="s">
        <v>9</v>
      </c>
      <c r="S25" s="48" t="s">
        <v>9</v>
      </c>
      <c r="T25" s="48" t="s">
        <v>9</v>
      </c>
      <c r="U25" s="48" t="s">
        <v>37</v>
      </c>
      <c r="W25" s="47" t="str">
        <f t="shared" si="3"/>
        <v>Arrancador a tensión plena modelo ADOL3-460V-24A con ajuste de corriente de 20 a 24 amp y tensión de la bobina de 250-500 V
c.a./c.d.</v>
      </c>
      <c r="Z25" s="2" t="s">
        <v>48</v>
      </c>
      <c r="AA25" s="2" t="s">
        <v>49</v>
      </c>
      <c r="AB25" s="2" t="s">
        <v>50</v>
      </c>
      <c r="AE25" s="44" t="s">
        <v>129</v>
      </c>
      <c r="AF25" s="44" t="s">
        <v>19</v>
      </c>
      <c r="AG25" s="44" t="s">
        <v>105</v>
      </c>
    </row>
    <row r="26" spans="9:33" ht="34.5">
      <c r="I26" s="2" t="s">
        <v>140</v>
      </c>
      <c r="J26" s="2">
        <v>13</v>
      </c>
      <c r="L26" s="2" t="str">
        <f t="shared" si="1"/>
        <v>213</v>
      </c>
      <c r="M26" s="2" t="s">
        <v>77</v>
      </c>
      <c r="N26" s="2" t="s">
        <v>140</v>
      </c>
      <c r="O26" s="2">
        <f t="shared" si="2"/>
        <v>13</v>
      </c>
      <c r="P26" s="47" t="s">
        <v>23</v>
      </c>
      <c r="Q26" s="2">
        <v>2</v>
      </c>
      <c r="R26" s="48" t="s">
        <v>9</v>
      </c>
      <c r="S26" s="48" t="s">
        <v>9</v>
      </c>
      <c r="T26" s="48" t="s">
        <v>9</v>
      </c>
      <c r="U26" s="48" t="s">
        <v>38</v>
      </c>
      <c r="W26" s="47" t="str">
        <f t="shared" si="3"/>
        <v>Arrancador a tensión plena modelo ADOL3-460V-29A con ajuste de corriente de 24 a 29 amp y tensión de la bobina de 250-500 V
c.a./c.d.</v>
      </c>
      <c r="Z26" s="2" t="s">
        <v>48</v>
      </c>
      <c r="AA26" s="2" t="s">
        <v>49</v>
      </c>
      <c r="AB26" s="2" t="s">
        <v>50</v>
      </c>
      <c r="AE26" s="44" t="s">
        <v>130</v>
      </c>
      <c r="AF26" s="44" t="s">
        <v>20</v>
      </c>
      <c r="AG26" s="44" t="s">
        <v>106</v>
      </c>
    </row>
    <row r="27" spans="9:33">
      <c r="I27" s="2" t="s">
        <v>141</v>
      </c>
      <c r="J27" s="2">
        <v>1</v>
      </c>
    </row>
    <row r="28" spans="9:33">
      <c r="I28" s="2" t="s">
        <v>142</v>
      </c>
      <c r="J28" s="2">
        <v>2</v>
      </c>
    </row>
    <row r="29" spans="9:33">
      <c r="I29" s="2" t="s">
        <v>143</v>
      </c>
      <c r="J29" s="2">
        <v>3</v>
      </c>
    </row>
  </sheetData>
  <sheetProtection password="B068" sheet="1" objects="1" scenarios="1"/>
  <mergeCells count="2">
    <mergeCell ref="R3:S3"/>
    <mergeCell ref="T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zoomScale="85" zoomScaleNormal="85" workbookViewId="0">
      <pane ySplit="18" topLeftCell="A22" activePane="bottomLeft" state="frozenSplit"/>
      <selection pane="bottomLeft" activeCell="C14" sqref="C14:C16"/>
    </sheetView>
  </sheetViews>
  <sheetFormatPr baseColWidth="10" defaultRowHeight="15"/>
  <cols>
    <col min="1" max="1" width="4.85546875" style="4" customWidth="1"/>
    <col min="2" max="2" width="15" style="5" customWidth="1"/>
    <col min="3" max="3" width="13.85546875" style="5" customWidth="1"/>
    <col min="4" max="4" width="17.7109375" style="5" customWidth="1"/>
    <col min="5" max="5" width="30.140625" style="6" customWidth="1"/>
    <col min="6" max="6" width="16.140625" style="6" customWidth="1"/>
    <col min="7" max="7" width="18.5703125" style="6" customWidth="1"/>
    <col min="8" max="8" width="16.5703125" style="6" customWidth="1"/>
    <col min="9" max="9" width="17.140625" style="6" customWidth="1"/>
    <col min="10" max="10" width="14" style="4" customWidth="1"/>
    <col min="11" max="16" width="11.42578125" style="4"/>
    <col min="17" max="18" width="0" style="4" hidden="1" customWidth="1"/>
    <col min="19" max="25" width="11.42578125" style="4"/>
    <col min="26" max="16384" width="11.42578125" style="7"/>
  </cols>
  <sheetData>
    <row r="1" spans="1:25" ht="6.75" customHeight="1"/>
    <row r="9" spans="1:25">
      <c r="B9" s="8" t="s">
        <v>83</v>
      </c>
    </row>
    <row r="10" spans="1:25" ht="15.75">
      <c r="A10" s="14"/>
      <c r="B10" s="32" t="s">
        <v>84</v>
      </c>
      <c r="C10" s="32"/>
      <c r="D10" s="32"/>
      <c r="E10" s="32"/>
    </row>
    <row r="11" spans="1:25" ht="15.75">
      <c r="A11" s="15"/>
      <c r="B11" s="32" t="s">
        <v>79</v>
      </c>
      <c r="C11" s="32"/>
      <c r="D11" s="32"/>
    </row>
    <row r="12" spans="1:25" ht="8.25" customHeight="1" thickBot="1">
      <c r="Q12" s="9" t="str">
        <f>VLOOKUP('slec adol'!$C$7,'slec adol'!$L$3:$X$26,9,0)</f>
        <v>1</v>
      </c>
      <c r="R12" s="4" t="s">
        <v>80</v>
      </c>
    </row>
    <row r="13" spans="1:25" s="11" customFormat="1" ht="64.5" customHeight="1" thickBot="1">
      <c r="A13" s="10"/>
      <c r="B13" s="16" t="s">
        <v>43</v>
      </c>
      <c r="C13" s="17" t="s">
        <v>42</v>
      </c>
      <c r="D13" s="12" t="s">
        <v>107</v>
      </c>
      <c r="E13" s="12" t="s">
        <v>47</v>
      </c>
      <c r="F13" s="12" t="s">
        <v>81</v>
      </c>
      <c r="G13" s="12" t="s">
        <v>82</v>
      </c>
      <c r="H13" s="12" t="s">
        <v>53</v>
      </c>
      <c r="I13" s="12" t="s">
        <v>54</v>
      </c>
      <c r="J13" s="13" t="s">
        <v>55</v>
      </c>
      <c r="K13" s="10"/>
      <c r="L13" s="10"/>
      <c r="M13" s="10"/>
      <c r="N13" s="10"/>
      <c r="O13" s="10"/>
      <c r="P13" s="10"/>
      <c r="Q13" s="9" t="str">
        <f>VLOOKUP('slec adol'!$C$7,'slec adol'!$L$3:$W$26,7,0)</f>
        <v>1/4</v>
      </c>
      <c r="R13" s="10" t="s">
        <v>80</v>
      </c>
      <c r="S13" s="10"/>
      <c r="T13" s="10"/>
      <c r="U13" s="10"/>
      <c r="V13" s="10"/>
      <c r="W13" s="10"/>
      <c r="X13" s="10"/>
      <c r="Y13" s="10"/>
    </row>
    <row r="14" spans="1:25" s="11" customFormat="1" ht="65.25" customHeight="1" thickBot="1">
      <c r="A14" s="10"/>
      <c r="B14" s="26" t="s">
        <v>8</v>
      </c>
      <c r="C14" s="29" t="s">
        <v>134</v>
      </c>
      <c r="D14" s="20" t="str">
        <f>VLOOKUP('slec adol'!$C$7,'slec adol'!$L$3:$X$26,2,0)</f>
        <v>ADOL3-230V-5.7A</v>
      </c>
      <c r="E14" s="20" t="str">
        <f>VLOOKUP('slec adol'!$C$7,'slec adol'!$L$3:$X$26,12,0)</f>
        <v>Arrancador a tensión plena modelo ADOL3-230V-5.7A con ajuste de corriente de 4.2 a 5.7 amp y tensión de la bobina de 100-250 Vc.a./c.d.</v>
      </c>
      <c r="F14" s="24" t="str">
        <f>CONCATENATE(Q13,R13)</f>
        <v>1/4 HP</v>
      </c>
      <c r="G14" s="24" t="str">
        <f>CONCATENATE(Q14,R14)</f>
        <v>1/2 HP</v>
      </c>
      <c r="H14" s="24" t="str">
        <f>CONCATENATE(Q12,R12)</f>
        <v>1 HP</v>
      </c>
      <c r="I14" s="20" t="str">
        <f>VLOOKUP('slec adol'!$C$7,'slec adol'!$L$3:$X$26,10,0)</f>
        <v>-</v>
      </c>
      <c r="J14" s="22">
        <f>ROUNDUP(VLOOKUP(D14,'MXP (2)'!A3:C48915,3,0),1)</f>
        <v>1465.8999999999999</v>
      </c>
      <c r="K14" s="10"/>
      <c r="L14" s="10"/>
      <c r="M14" s="10"/>
      <c r="N14" s="10"/>
      <c r="O14" s="10"/>
      <c r="P14" s="10"/>
      <c r="Q14" s="9" t="str">
        <f>VLOOKUP('slec adol'!$C$7,'slec adol'!$L$3:$X$26,8,0)</f>
        <v>1/2</v>
      </c>
      <c r="R14" s="10" t="s">
        <v>80</v>
      </c>
      <c r="S14" s="10"/>
      <c r="T14" s="10"/>
      <c r="U14" s="10"/>
      <c r="V14" s="10"/>
      <c r="W14" s="10"/>
      <c r="X14" s="10"/>
      <c r="Y14" s="10"/>
    </row>
    <row r="15" spans="1:25">
      <c r="B15" s="27"/>
      <c r="C15" s="30"/>
      <c r="D15" s="19" t="s">
        <v>108</v>
      </c>
      <c r="E15" s="19" t="s">
        <v>47</v>
      </c>
      <c r="F15" s="19"/>
      <c r="G15" s="19"/>
      <c r="H15" s="19"/>
      <c r="I15" s="19"/>
      <c r="J15" s="42"/>
    </row>
    <row r="16" spans="1:25" ht="72.75" customHeight="1" thickBot="1">
      <c r="B16" s="28"/>
      <c r="C16" s="31"/>
      <c r="D16" s="18" t="str">
        <f>VLOOKUP('slec adol'!$C$7,'slec adol'!$L$3:$AH$26,20,0)</f>
        <v>ADOL2-230V-5.7A</v>
      </c>
      <c r="E16" s="18" t="str">
        <f>VLOOKUP('slec adol'!$C$7,'slec adol'!$L$3:$AH$26,22,0)</f>
        <v>Arrancador a tensión plena modelo ADOL3-230V-5.7A con ajuste de corriente de 4.2...5.7 amp y tensión de la bobina de 100-250 Vc.a./c.d.</v>
      </c>
      <c r="F16" s="25" t="str">
        <f>F14</f>
        <v>1/4 HP</v>
      </c>
      <c r="G16" s="25" t="str">
        <f>G14</f>
        <v>1/2 HP</v>
      </c>
      <c r="H16" s="25" t="str">
        <f>H14</f>
        <v>1 HP</v>
      </c>
      <c r="I16" s="21" t="str">
        <f>I14</f>
        <v>-</v>
      </c>
      <c r="J16" s="23"/>
    </row>
    <row r="18" spans="2:9">
      <c r="B18" s="43" t="s">
        <v>131</v>
      </c>
      <c r="C18" s="43"/>
      <c r="D18" s="43"/>
      <c r="E18" s="43"/>
      <c r="F18" s="43"/>
      <c r="G18" s="43"/>
      <c r="H18" s="43"/>
      <c r="I18" s="43"/>
    </row>
    <row r="23" spans="2:9">
      <c r="F23"/>
    </row>
  </sheetData>
  <sheetProtection password="B068" sheet="1" objects="1" scenarios="1"/>
  <mergeCells count="5">
    <mergeCell ref="B18:I18"/>
    <mergeCell ref="B14:B16"/>
    <mergeCell ref="C14:C16"/>
    <mergeCell ref="B10:E10"/>
    <mergeCell ref="B11:D1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'slec adol'!$F$4:$F$5</xm:f>
          </x14:formula1>
          <xm:sqref>B14</xm:sqref>
        </x14:dataValidation>
        <x14:dataValidation type="list" allowBlank="1" showInputMessage="1" showErrorMessage="1">
          <x14:formula1>
            <xm:f>'slec adol'!$I$5:$I$15</xm:f>
          </x14:formula1>
          <xm:sqref>C14:C16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90" zoomScaleNormal="90" workbookViewId="0">
      <pane ySplit="3" topLeftCell="A4" activePane="bottomLeft" state="frozen"/>
      <selection pane="bottomLeft" activeCell="M9" sqref="M9"/>
    </sheetView>
  </sheetViews>
  <sheetFormatPr baseColWidth="10" defaultColWidth="9.140625" defaultRowHeight="15"/>
  <cols>
    <col min="1" max="1" width="22.42578125" style="35" bestFit="1" customWidth="1"/>
    <col min="2" max="2" width="42.28515625" style="36" customWidth="1"/>
    <col min="3" max="3" width="15.7109375" style="41" customWidth="1"/>
  </cols>
  <sheetData>
    <row r="1" spans="1:4" s="1" customFormat="1">
      <c r="A1" s="33">
        <v>1</v>
      </c>
      <c r="B1" s="33">
        <v>2</v>
      </c>
      <c r="C1" s="34">
        <v>11</v>
      </c>
    </row>
    <row r="2" spans="1:4" ht="15.75">
      <c r="C2" s="37">
        <v>0.85</v>
      </c>
      <c r="D2" s="3"/>
    </row>
    <row r="3" spans="1:4">
      <c r="A3" s="38" t="s">
        <v>0</v>
      </c>
      <c r="B3" s="38" t="s">
        <v>47</v>
      </c>
      <c r="C3" s="39" t="s">
        <v>78</v>
      </c>
    </row>
    <row r="4" spans="1:4">
      <c r="A4" s="35" t="s">
        <v>61</v>
      </c>
      <c r="B4" s="36" t="s">
        <v>61</v>
      </c>
      <c r="C4" s="40">
        <v>1465.8912000000003</v>
      </c>
    </row>
    <row r="5" spans="1:4">
      <c r="A5" s="35" t="s">
        <v>62</v>
      </c>
      <c r="B5" s="36" t="s">
        <v>62</v>
      </c>
      <c r="C5" s="40">
        <v>1555.3152</v>
      </c>
    </row>
    <row r="6" spans="1:4">
      <c r="A6" s="35" t="s">
        <v>63</v>
      </c>
      <c r="B6" s="36" t="s">
        <v>63</v>
      </c>
      <c r="C6" s="40">
        <v>1555.3152</v>
      </c>
    </row>
    <row r="7" spans="1:4">
      <c r="A7" s="35" t="s">
        <v>56</v>
      </c>
      <c r="B7" s="36" t="s">
        <v>56</v>
      </c>
      <c r="C7" s="40">
        <v>1465.8912000000003</v>
      </c>
    </row>
    <row r="8" spans="1:4">
      <c r="A8" s="35" t="s">
        <v>64</v>
      </c>
      <c r="B8" s="36" t="s">
        <v>64</v>
      </c>
      <c r="C8" s="40">
        <v>1599.6960000000004</v>
      </c>
    </row>
    <row r="9" spans="1:4">
      <c r="A9" s="35" t="s">
        <v>65</v>
      </c>
      <c r="B9" s="36" t="s">
        <v>65</v>
      </c>
      <c r="C9" s="40">
        <v>1599.6960000000004</v>
      </c>
    </row>
    <row r="10" spans="1:4">
      <c r="A10" s="35" t="s">
        <v>66</v>
      </c>
      <c r="B10" s="36" t="s">
        <v>66</v>
      </c>
      <c r="C10" s="40">
        <v>1777.2192000000002</v>
      </c>
    </row>
    <row r="11" spans="1:4">
      <c r="A11" s="35" t="s">
        <v>57</v>
      </c>
      <c r="B11" s="36" t="s">
        <v>57</v>
      </c>
      <c r="C11" s="40">
        <v>1465.8912000000003</v>
      </c>
    </row>
    <row r="12" spans="1:4">
      <c r="A12" s="35" t="s">
        <v>58</v>
      </c>
      <c r="B12" s="36" t="s">
        <v>58</v>
      </c>
      <c r="C12" s="40">
        <v>1465.8912000000003</v>
      </c>
    </row>
    <row r="13" spans="1:4">
      <c r="A13" s="35" t="s">
        <v>59</v>
      </c>
      <c r="B13" s="36" t="s">
        <v>59</v>
      </c>
      <c r="C13" s="40">
        <v>1465.8912000000003</v>
      </c>
    </row>
    <row r="14" spans="1:4">
      <c r="A14" s="35" t="s">
        <v>60</v>
      </c>
      <c r="B14" s="36" t="s">
        <v>60</v>
      </c>
      <c r="C14" s="40">
        <v>1465.8912000000003</v>
      </c>
    </row>
    <row r="15" spans="1:4">
      <c r="A15" s="35" t="s">
        <v>67</v>
      </c>
      <c r="B15" s="36" t="s">
        <v>67</v>
      </c>
      <c r="C15" s="40">
        <v>1465.8912000000003</v>
      </c>
    </row>
    <row r="16" spans="1:4">
      <c r="A16" s="35" t="s">
        <v>68</v>
      </c>
      <c r="B16" s="36" t="s">
        <v>68</v>
      </c>
      <c r="C16" s="40">
        <v>1465.8912000000003</v>
      </c>
    </row>
    <row r="17" spans="1:3">
      <c r="A17" s="35" t="s">
        <v>73</v>
      </c>
      <c r="B17" s="36" t="s">
        <v>73</v>
      </c>
      <c r="C17" s="40">
        <v>1555.3152</v>
      </c>
    </row>
    <row r="18" spans="1:3">
      <c r="A18" s="35" t="s">
        <v>74</v>
      </c>
      <c r="B18" s="36" t="s">
        <v>74</v>
      </c>
      <c r="C18" s="40">
        <v>1777.2192000000002</v>
      </c>
    </row>
    <row r="19" spans="1:3">
      <c r="A19" s="35" t="s">
        <v>75</v>
      </c>
      <c r="B19" s="36" t="s">
        <v>75</v>
      </c>
      <c r="C19" s="40">
        <v>1777.2192000000002</v>
      </c>
    </row>
    <row r="20" spans="1:3">
      <c r="A20" s="35" t="s">
        <v>69</v>
      </c>
      <c r="B20" s="36" t="s">
        <v>69</v>
      </c>
      <c r="C20" s="40">
        <v>1465.8912000000003</v>
      </c>
    </row>
    <row r="21" spans="1:3">
      <c r="A21" s="35" t="s">
        <v>76</v>
      </c>
      <c r="B21" s="36" t="s">
        <v>76</v>
      </c>
      <c r="C21" s="40">
        <v>1999.1232000000002</v>
      </c>
    </row>
    <row r="22" spans="1:3">
      <c r="A22" s="35" t="s">
        <v>77</v>
      </c>
      <c r="B22" s="36" t="s">
        <v>77</v>
      </c>
      <c r="C22" s="40">
        <v>1999.1232000000002</v>
      </c>
    </row>
    <row r="23" spans="1:3">
      <c r="A23" s="35" t="s">
        <v>70</v>
      </c>
      <c r="B23" s="36" t="s">
        <v>70</v>
      </c>
      <c r="C23" s="40">
        <v>1465.8912000000003</v>
      </c>
    </row>
    <row r="24" spans="1:3">
      <c r="A24" s="35" t="s">
        <v>71</v>
      </c>
      <c r="B24" s="36" t="s">
        <v>71</v>
      </c>
      <c r="C24" s="40">
        <v>1465.8912000000003</v>
      </c>
    </row>
    <row r="25" spans="1:3">
      <c r="A25" s="35" t="s">
        <v>72</v>
      </c>
      <c r="B25" s="36" t="s">
        <v>72</v>
      </c>
      <c r="C25" s="40">
        <v>1465.8912000000003</v>
      </c>
    </row>
  </sheetData>
  <sheetProtection password="B068" sheet="1" objects="1" scenarios="1"/>
  <autoFilter ref="A3:C25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slec adol</vt:lpstr>
      <vt:lpstr>adol3</vt:lpstr>
      <vt:lpstr>MXP (2)</vt:lpstr>
      <vt:lpstr>Hoja3</vt:lpstr>
      <vt:lpstr>Hoja4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Mora</dc:creator>
  <cp:lastModifiedBy>Windows User</cp:lastModifiedBy>
  <dcterms:created xsi:type="dcterms:W3CDTF">2019-03-05T07:01:45Z</dcterms:created>
  <dcterms:modified xsi:type="dcterms:W3CDTF">2020-04-14T14:31:31Z</dcterms:modified>
</cp:coreProperties>
</file>